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pivotTables/pivotTable30.xml" ContentType="application/vnd.openxmlformats-officedocument.spreadsheetml.pivotTable+xml"/>
  <Override PartName="/xl/pivotTables/pivotTable31.xml" ContentType="application/vnd.openxmlformats-officedocument.spreadsheetml.pivotTable+xml"/>
  <Override PartName="/xl/pivotTables/pivotTable32.xml" ContentType="application/vnd.openxmlformats-officedocument.spreadsheetml.pivotTable+xml"/>
  <Override PartName="/xl/pivotTables/pivotTable33.xml" ContentType="application/vnd.openxmlformats-officedocument.spreadsheetml.pivotTable+xml"/>
  <Override PartName="/xl/pivotTables/pivotTable34.xml" ContentType="application/vnd.openxmlformats-officedocument.spreadsheetml.pivotTable+xml"/>
  <Override PartName="/xl/pivotTables/pivotTable35.xml" ContentType="application/vnd.openxmlformats-officedocument.spreadsheetml.pivotTable+xml"/>
  <Override PartName="/xl/pivotTables/pivotTable36.xml" ContentType="application/vnd.openxmlformats-officedocument.spreadsheetml.pivotTable+xml"/>
  <Override PartName="/xl/pivotTables/pivotTable37.xml" ContentType="application/vnd.openxmlformats-officedocument.spreadsheetml.pivotTable+xml"/>
  <Override PartName="/xl/pivotTables/pivotTable3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Ex1.xml" ContentType="application/vnd.ms-office.chartex+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charts/chartEx2.xml" ContentType="application/vnd.ms-office.chartex+xml"/>
  <Override PartName="/xl/charts/style23.xml" ContentType="application/vnd.ms-office.chartstyle+xml"/>
  <Override PartName="/xl/charts/colors23.xml" ContentType="application/vnd.ms-office.chartcolorstyle+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charts/chart24.xml" ContentType="application/vnd.openxmlformats-officedocument.drawingml.chart+xml"/>
  <Override PartName="/xl/charts/style26.xml" ContentType="application/vnd.ms-office.chartstyle+xml"/>
  <Override PartName="/xl/charts/colors26.xml" ContentType="application/vnd.ms-office.chartcolorstyle+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slicers/slicer2.xml" ContentType="application/vnd.ms-excel.slicer+xml"/>
  <Override PartName="/xl/charts/chart29.xml" ContentType="application/vnd.openxmlformats-officedocument.drawingml.chart+xml"/>
  <Override PartName="/xl/charts/style31.xml" ContentType="application/vnd.ms-office.chartstyle+xml"/>
  <Override PartName="/xl/charts/colors31.xml" ContentType="application/vnd.ms-office.chartcolorstyle+xml"/>
  <Override PartName="/xl/charts/chart30.xml" ContentType="application/vnd.openxmlformats-officedocument.drawingml.chart+xml"/>
  <Override PartName="/xl/charts/style32.xml" ContentType="application/vnd.ms-office.chartstyle+xml"/>
  <Override PartName="/xl/charts/colors32.xml" ContentType="application/vnd.ms-office.chartcolorstyle+xml"/>
  <Override PartName="/xl/charts/chartEx3.xml" ContentType="application/vnd.ms-office.chartex+xml"/>
  <Override PartName="/xl/charts/style33.xml" ContentType="application/vnd.ms-office.chartstyle+xml"/>
  <Override PartName="/xl/charts/colors33.xml" ContentType="application/vnd.ms-office.chartcolorstyle+xml"/>
  <Override PartName="/xl/charts/chart31.xml" ContentType="application/vnd.openxmlformats-officedocument.drawingml.chart+xml"/>
  <Override PartName="/xl/charts/style34.xml" ContentType="application/vnd.ms-office.chartstyle+xml"/>
  <Override PartName="/xl/charts/colors34.xml" ContentType="application/vnd.ms-office.chartcolorstyle+xml"/>
  <Override PartName="/xl/charts/chart32.xml" ContentType="application/vnd.openxmlformats-officedocument.drawingml.chart+xml"/>
  <Override PartName="/xl/charts/style35.xml" ContentType="application/vnd.ms-office.chartstyle+xml"/>
  <Override PartName="/xl/charts/colors35.xml" ContentType="application/vnd.ms-office.chartcolorstyle+xml"/>
  <Override PartName="/xl/drawings/drawing4.xml" ContentType="application/vnd.openxmlformats-officedocument.drawing+xml"/>
  <Override PartName="/xl/slicers/slicer3.xml" ContentType="application/vnd.ms-excel.slicer+xml"/>
  <Override PartName="/xl/charts/chart33.xml" ContentType="application/vnd.openxmlformats-officedocument.drawingml.chart+xml"/>
  <Override PartName="/xl/charts/style36.xml" ContentType="application/vnd.ms-office.chartstyle+xml"/>
  <Override PartName="/xl/charts/colors36.xml" ContentType="application/vnd.ms-office.chartcolorstyle+xml"/>
  <Override PartName="/xl/charts/chart34.xml" ContentType="application/vnd.openxmlformats-officedocument.drawingml.chart+xml"/>
  <Override PartName="/xl/charts/style37.xml" ContentType="application/vnd.ms-office.chartstyle+xml"/>
  <Override PartName="/xl/charts/colors37.xml" ContentType="application/vnd.ms-office.chartcolorstyle+xml"/>
  <Override PartName="/xl/charts/chart35.xml" ContentType="application/vnd.openxmlformats-officedocument.drawingml.chart+xml"/>
  <Override PartName="/xl/charts/style38.xml" ContentType="application/vnd.ms-office.chartstyle+xml"/>
  <Override PartName="/xl/charts/colors38.xml" ContentType="application/vnd.ms-office.chartcolorstyle+xml"/>
  <Override PartName="/xl/charts/chart36.xml" ContentType="application/vnd.openxmlformats-officedocument.drawingml.chart+xml"/>
  <Override PartName="/xl/charts/style39.xml" ContentType="application/vnd.ms-office.chartstyle+xml"/>
  <Override PartName="/xl/charts/colors39.xml" ContentType="application/vnd.ms-office.chartcolorstyle+xml"/>
  <Override PartName="/xl/charts/chart37.xml" ContentType="application/vnd.openxmlformats-officedocument.drawingml.chart+xml"/>
  <Override PartName="/xl/charts/style40.xml" ContentType="application/vnd.ms-office.chartstyle+xml"/>
  <Override PartName="/xl/charts/colors4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hidePivotFieldList="1" defaultThemeVersion="124226"/>
  <mc:AlternateContent xmlns:mc="http://schemas.openxmlformats.org/markup-compatibility/2006">
    <mc:Choice Requires="x15">
      <x15ac:absPath xmlns:x15ac="http://schemas.microsoft.com/office/spreadsheetml/2010/11/ac" url="D:\Downloads\"/>
    </mc:Choice>
  </mc:AlternateContent>
  <xr:revisionPtr revIDLastSave="0" documentId="13_ncr:1_{87D57735-A3FD-493E-B8F8-49478663498B}" xr6:coauthVersionLast="47" xr6:coauthVersionMax="47" xr10:uidLastSave="{00000000-0000-0000-0000-000000000000}"/>
  <bookViews>
    <workbookView xWindow="-108" yWindow="-108" windowWidth="23256" windowHeight="12456" activeTab="4" xr2:uid="{00000000-000D-0000-FFFF-FFFF00000000}"/>
  </bookViews>
  <sheets>
    <sheet name="Sheet1" sheetId="1" r:id="rId1"/>
    <sheet name="Sheet2" sheetId="2" r:id="rId2"/>
    <sheet name="Home Page" sheetId="15" r:id="rId3"/>
    <sheet name="Sales &amp; Analysis" sheetId="14" r:id="rId4"/>
    <sheet name="Product and Regional Insights" sheetId="12" r:id="rId5"/>
  </sheets>
  <definedNames>
    <definedName name="_xlchart.v1.0" hidden="1">Sheet2!$A$186:$A$188</definedName>
    <definedName name="_xlchart.v1.1" hidden="1">Sheet2!$B$186:$B$188</definedName>
    <definedName name="_xlchart.v5.2" hidden="1">Sheet2!$A$216</definedName>
    <definedName name="_xlchart.v5.3" hidden="1">Sheet2!$A$217:$A$222</definedName>
    <definedName name="_xlchart.v5.4" hidden="1">Sheet2!$B$216</definedName>
    <definedName name="_xlchart.v5.5" hidden="1">Sheet2!$B$217:$B$222</definedName>
    <definedName name="_xlchart.v5.6" hidden="1">Sheet2!$A$216</definedName>
    <definedName name="_xlchart.v5.7" hidden="1">Sheet2!$A$217:$A$222</definedName>
    <definedName name="_xlchart.v5.8" hidden="1">Sheet2!$B$216</definedName>
    <definedName name="_xlchart.v5.9" hidden="1">Sheet2!$B$217:$B$222</definedName>
    <definedName name="Slicer_Order_Date">#N/A</definedName>
    <definedName name="Slicer_Product_Category">#N/A</definedName>
    <definedName name="Slicer_Region">#N/A</definedName>
    <definedName name="Slicer_Years__Order_Date">#N/A</definedName>
  </definedNames>
  <calcPr calcId="191028"/>
  <pivotCaches>
    <pivotCache cacheId="50" r:id="rId6"/>
  </pivotCaches>
  <extLst>
    <ext xmlns:x14="http://schemas.microsoft.com/office/spreadsheetml/2009/9/main" uri="{BBE1A952-AA13-448e-AADC-164F8A28A991}">
      <x14:slicerCaches>
        <x14:slicerCache r:id="rId7"/>
        <x14:slicerCache r:id="rId8"/>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N302" i="2" l="1"/>
  <c r="N298" i="2"/>
  <c r="D275" i="2"/>
  <c r="D273" i="2"/>
  <c r="L282" i="2"/>
  <c r="O287" i="2"/>
  <c r="O288" i="2"/>
  <c r="O289" i="2"/>
  <c r="O290" i="2"/>
  <c r="O291" i="2"/>
  <c r="O292" i="2"/>
  <c r="O293" i="2"/>
  <c r="O286" i="2"/>
  <c r="V5" i="2"/>
  <c r="P16" i="2"/>
  <c r="K1001" i="1"/>
  <c r="K1000" i="1"/>
  <c r="K999" i="1"/>
  <c r="K998" i="1"/>
  <c r="K997" i="1"/>
  <c r="K996" i="1"/>
  <c r="K995" i="1"/>
  <c r="K994" i="1"/>
  <c r="K993" i="1"/>
  <c r="K992" i="1"/>
  <c r="K991" i="1"/>
  <c r="K990" i="1"/>
  <c r="K989" i="1"/>
  <c r="K988" i="1"/>
  <c r="K987" i="1"/>
  <c r="K986" i="1"/>
  <c r="K985" i="1"/>
  <c r="K984" i="1"/>
  <c r="K983" i="1"/>
  <c r="K982" i="1"/>
  <c r="K981" i="1"/>
  <c r="K980" i="1"/>
  <c r="K979" i="1"/>
  <c r="K978" i="1"/>
  <c r="K977" i="1"/>
  <c r="K976" i="1"/>
  <c r="K975" i="1"/>
  <c r="K974" i="1"/>
  <c r="K973" i="1"/>
  <c r="K972" i="1"/>
  <c r="K971" i="1"/>
  <c r="K970" i="1"/>
  <c r="K969" i="1"/>
  <c r="K968" i="1"/>
  <c r="K967" i="1"/>
  <c r="K966" i="1"/>
  <c r="K965" i="1"/>
  <c r="K964" i="1"/>
  <c r="K963" i="1"/>
  <c r="K962" i="1"/>
  <c r="K961" i="1"/>
  <c r="K960" i="1"/>
  <c r="K959" i="1"/>
  <c r="K958" i="1"/>
  <c r="K957" i="1"/>
  <c r="K956" i="1"/>
  <c r="K955" i="1"/>
  <c r="K954" i="1"/>
  <c r="K953" i="1"/>
  <c r="K952" i="1"/>
  <c r="K951" i="1"/>
  <c r="K950" i="1"/>
  <c r="K949" i="1"/>
  <c r="K948" i="1"/>
  <c r="K947" i="1"/>
  <c r="K946" i="1"/>
  <c r="K945" i="1"/>
  <c r="K944" i="1"/>
  <c r="K943" i="1"/>
  <c r="K942" i="1"/>
  <c r="K941" i="1"/>
  <c r="K940" i="1"/>
  <c r="K939" i="1"/>
  <c r="K938" i="1"/>
  <c r="K937" i="1"/>
  <c r="K936" i="1"/>
  <c r="K935" i="1"/>
  <c r="K934" i="1"/>
  <c r="K933" i="1"/>
  <c r="K932" i="1"/>
  <c r="K931" i="1"/>
  <c r="K930" i="1"/>
  <c r="K929" i="1"/>
  <c r="K928" i="1"/>
  <c r="K927" i="1"/>
  <c r="K926" i="1"/>
  <c r="K925" i="1"/>
  <c r="K924" i="1"/>
  <c r="K923" i="1"/>
  <c r="K922" i="1"/>
  <c r="K921" i="1"/>
  <c r="K920" i="1"/>
  <c r="K919" i="1"/>
  <c r="K918" i="1"/>
  <c r="K917" i="1"/>
  <c r="K916" i="1"/>
  <c r="K915" i="1"/>
  <c r="K914" i="1"/>
  <c r="K913" i="1"/>
  <c r="K912" i="1"/>
  <c r="K911" i="1"/>
  <c r="K910" i="1"/>
  <c r="K909" i="1"/>
  <c r="K908" i="1"/>
  <c r="K907" i="1"/>
  <c r="K906" i="1"/>
  <c r="K905" i="1"/>
  <c r="K904" i="1"/>
  <c r="K903" i="1"/>
  <c r="K902" i="1"/>
  <c r="K901" i="1"/>
  <c r="K900" i="1"/>
  <c r="K899" i="1"/>
  <c r="K898" i="1"/>
  <c r="K897" i="1"/>
  <c r="K896" i="1"/>
  <c r="K895" i="1"/>
  <c r="K894" i="1"/>
  <c r="K893" i="1"/>
  <c r="K892" i="1"/>
  <c r="K891" i="1"/>
  <c r="K890" i="1"/>
  <c r="K889" i="1"/>
  <c r="K888" i="1"/>
  <c r="K887" i="1"/>
  <c r="K886" i="1"/>
  <c r="K885" i="1"/>
  <c r="K884" i="1"/>
  <c r="K883" i="1"/>
  <c r="K882" i="1"/>
  <c r="K881" i="1"/>
  <c r="K880" i="1"/>
  <c r="K879" i="1"/>
  <c r="K878" i="1"/>
  <c r="K877" i="1"/>
  <c r="K876" i="1"/>
  <c r="K875" i="1"/>
  <c r="K874" i="1"/>
  <c r="K873" i="1"/>
  <c r="K872" i="1"/>
  <c r="K871" i="1"/>
  <c r="K870" i="1"/>
  <c r="K869" i="1"/>
  <c r="K868" i="1"/>
  <c r="K867" i="1"/>
  <c r="K866" i="1"/>
  <c r="K865" i="1"/>
  <c r="K864" i="1"/>
  <c r="K863" i="1"/>
  <c r="K862" i="1"/>
  <c r="K861" i="1"/>
  <c r="K860" i="1"/>
  <c r="K859" i="1"/>
  <c r="K858" i="1"/>
  <c r="K857" i="1"/>
  <c r="K856" i="1"/>
  <c r="K855" i="1"/>
  <c r="K854" i="1"/>
  <c r="K853" i="1"/>
  <c r="K852" i="1"/>
  <c r="K851" i="1"/>
  <c r="K850" i="1"/>
  <c r="K849" i="1"/>
  <c r="K848" i="1"/>
  <c r="K847" i="1"/>
  <c r="K846" i="1"/>
  <c r="K845" i="1"/>
  <c r="K844" i="1"/>
  <c r="K843" i="1"/>
  <c r="K842" i="1"/>
  <c r="K841" i="1"/>
  <c r="K840" i="1"/>
  <c r="K839" i="1"/>
  <c r="K838" i="1"/>
  <c r="K837" i="1"/>
  <c r="K836" i="1"/>
  <c r="K835" i="1"/>
  <c r="K834" i="1"/>
  <c r="K833" i="1"/>
  <c r="K832" i="1"/>
  <c r="K831" i="1"/>
  <c r="K830" i="1"/>
  <c r="K829" i="1"/>
  <c r="K828" i="1"/>
  <c r="K827" i="1"/>
  <c r="K826" i="1"/>
  <c r="K825" i="1"/>
  <c r="K824" i="1"/>
  <c r="K823" i="1"/>
  <c r="K822" i="1"/>
  <c r="K821" i="1"/>
  <c r="K820" i="1"/>
  <c r="K819" i="1"/>
  <c r="K818" i="1"/>
  <c r="K817" i="1"/>
  <c r="K816" i="1"/>
  <c r="K815" i="1"/>
  <c r="K814" i="1"/>
  <c r="K813" i="1"/>
  <c r="K812" i="1"/>
  <c r="K811" i="1"/>
  <c r="K810" i="1"/>
  <c r="K809" i="1"/>
  <c r="K808" i="1"/>
  <c r="K807" i="1"/>
  <c r="K806" i="1"/>
  <c r="K805" i="1"/>
  <c r="K804" i="1"/>
  <c r="K803" i="1"/>
  <c r="K802" i="1"/>
  <c r="K801" i="1"/>
  <c r="K800" i="1"/>
  <c r="K799" i="1"/>
  <c r="K798" i="1"/>
  <c r="K797" i="1"/>
  <c r="K796" i="1"/>
  <c r="K795" i="1"/>
  <c r="K794" i="1"/>
  <c r="K793" i="1"/>
  <c r="K792" i="1"/>
  <c r="K791" i="1"/>
  <c r="K790" i="1"/>
  <c r="K789" i="1"/>
  <c r="K788" i="1"/>
  <c r="K787" i="1"/>
  <c r="K786" i="1"/>
  <c r="K785" i="1"/>
  <c r="K784" i="1"/>
  <c r="K783" i="1"/>
  <c r="K782" i="1"/>
  <c r="K781" i="1"/>
  <c r="K780" i="1"/>
  <c r="K779" i="1"/>
  <c r="K778" i="1"/>
  <c r="K777" i="1"/>
  <c r="K776" i="1"/>
  <c r="K775" i="1"/>
  <c r="K774" i="1"/>
  <c r="K773" i="1"/>
  <c r="K772" i="1"/>
  <c r="K771" i="1"/>
  <c r="K770" i="1"/>
  <c r="K769" i="1"/>
  <c r="K768" i="1"/>
  <c r="K767" i="1"/>
  <c r="K766" i="1"/>
  <c r="K765" i="1"/>
  <c r="K764" i="1"/>
  <c r="K763" i="1"/>
  <c r="K762" i="1"/>
  <c r="K761" i="1"/>
  <c r="K760" i="1"/>
  <c r="K759" i="1"/>
  <c r="K758" i="1"/>
  <c r="K757" i="1"/>
  <c r="K756" i="1"/>
  <c r="K755" i="1"/>
  <c r="K754" i="1"/>
  <c r="K753" i="1"/>
  <c r="K752" i="1"/>
  <c r="K751" i="1"/>
  <c r="K750" i="1"/>
  <c r="K749" i="1"/>
  <c r="K748" i="1"/>
  <c r="K747" i="1"/>
  <c r="K746" i="1"/>
  <c r="K745" i="1"/>
  <c r="K744" i="1"/>
  <c r="K743" i="1"/>
  <c r="K742" i="1"/>
  <c r="K741" i="1"/>
  <c r="K740" i="1"/>
  <c r="K739" i="1"/>
  <c r="K738" i="1"/>
  <c r="K737" i="1"/>
  <c r="K736" i="1"/>
  <c r="K735" i="1"/>
  <c r="K734" i="1"/>
  <c r="K733" i="1"/>
  <c r="K732" i="1"/>
  <c r="K731" i="1"/>
  <c r="K730" i="1"/>
  <c r="K729" i="1"/>
  <c r="K728" i="1"/>
  <c r="K727" i="1"/>
  <c r="K726" i="1"/>
  <c r="K725" i="1"/>
  <c r="K724" i="1"/>
  <c r="K723" i="1"/>
  <c r="K722" i="1"/>
  <c r="K721" i="1"/>
  <c r="K720" i="1"/>
  <c r="K719" i="1"/>
  <c r="K718" i="1"/>
  <c r="K717" i="1"/>
  <c r="K716" i="1"/>
  <c r="K715" i="1"/>
  <c r="K714" i="1"/>
  <c r="K713" i="1"/>
  <c r="K712" i="1"/>
  <c r="K711" i="1"/>
  <c r="K710" i="1"/>
  <c r="K709" i="1"/>
  <c r="K708" i="1"/>
  <c r="K707" i="1"/>
  <c r="K706" i="1"/>
  <c r="K705" i="1"/>
  <c r="K704" i="1"/>
  <c r="K703" i="1"/>
  <c r="K702" i="1"/>
  <c r="K701" i="1"/>
  <c r="K700" i="1"/>
  <c r="K699" i="1"/>
  <c r="K698" i="1"/>
  <c r="K697" i="1"/>
  <c r="K696" i="1"/>
  <c r="K695" i="1"/>
  <c r="K694" i="1"/>
  <c r="K693" i="1"/>
  <c r="K692" i="1"/>
  <c r="K691" i="1"/>
  <c r="K690" i="1"/>
  <c r="K689" i="1"/>
  <c r="K688" i="1"/>
  <c r="K687" i="1"/>
  <c r="K686" i="1"/>
  <c r="K685" i="1"/>
  <c r="K684" i="1"/>
  <c r="K683" i="1"/>
  <c r="K682" i="1"/>
  <c r="K681" i="1"/>
  <c r="K680" i="1"/>
  <c r="K679" i="1"/>
  <c r="K678" i="1"/>
  <c r="K677" i="1"/>
  <c r="K676" i="1"/>
  <c r="K675" i="1"/>
  <c r="K674" i="1"/>
  <c r="K673" i="1"/>
  <c r="K672" i="1"/>
  <c r="K671" i="1"/>
  <c r="K670" i="1"/>
  <c r="K669" i="1"/>
  <c r="K668" i="1"/>
  <c r="K667" i="1"/>
  <c r="K666" i="1"/>
  <c r="K665" i="1"/>
  <c r="K664" i="1"/>
  <c r="K663" i="1"/>
  <c r="K662" i="1"/>
  <c r="K661" i="1"/>
  <c r="K660" i="1"/>
  <c r="K659" i="1"/>
  <c r="K658" i="1"/>
  <c r="K657" i="1"/>
  <c r="K656" i="1"/>
  <c r="K655" i="1"/>
  <c r="K654" i="1"/>
  <c r="K653" i="1"/>
  <c r="K652" i="1"/>
  <c r="K651" i="1"/>
  <c r="K650" i="1"/>
  <c r="K649" i="1"/>
  <c r="K648" i="1"/>
  <c r="K647" i="1"/>
  <c r="K646" i="1"/>
  <c r="K645" i="1"/>
  <c r="K644" i="1"/>
  <c r="K643" i="1"/>
  <c r="K642" i="1"/>
  <c r="K641" i="1"/>
  <c r="K640" i="1"/>
  <c r="K639" i="1"/>
  <c r="K638" i="1"/>
  <c r="K637" i="1"/>
  <c r="K636" i="1"/>
  <c r="K635" i="1"/>
  <c r="K634" i="1"/>
  <c r="K633" i="1"/>
  <c r="K632" i="1"/>
  <c r="K631" i="1"/>
  <c r="K630" i="1"/>
  <c r="K629" i="1"/>
  <c r="K628" i="1"/>
  <c r="K627" i="1"/>
  <c r="K626" i="1"/>
  <c r="K625" i="1"/>
  <c r="K624" i="1"/>
  <c r="K623" i="1"/>
  <c r="K622" i="1"/>
  <c r="K621" i="1"/>
  <c r="K620" i="1"/>
  <c r="K619" i="1"/>
  <c r="K618" i="1"/>
  <c r="K617" i="1"/>
  <c r="K616" i="1"/>
  <c r="K615" i="1"/>
  <c r="K614" i="1"/>
  <c r="K613" i="1"/>
  <c r="K612" i="1"/>
  <c r="K611" i="1"/>
  <c r="K610" i="1"/>
  <c r="K609" i="1"/>
  <c r="K608" i="1"/>
  <c r="K607" i="1"/>
  <c r="K606" i="1"/>
  <c r="K605" i="1"/>
  <c r="K604" i="1"/>
  <c r="K603" i="1"/>
  <c r="K602" i="1"/>
  <c r="K601" i="1"/>
  <c r="K600" i="1"/>
  <c r="K599" i="1"/>
  <c r="K598" i="1"/>
  <c r="K597" i="1"/>
  <c r="K596" i="1"/>
  <c r="K595" i="1"/>
  <c r="K594" i="1"/>
  <c r="K593" i="1"/>
  <c r="K592" i="1"/>
  <c r="K591" i="1"/>
  <c r="K590" i="1"/>
  <c r="K589" i="1"/>
  <c r="K588" i="1"/>
  <c r="K587" i="1"/>
  <c r="K586" i="1"/>
  <c r="K585" i="1"/>
  <c r="K584" i="1"/>
  <c r="K583" i="1"/>
  <c r="K582" i="1"/>
  <c r="K581" i="1"/>
  <c r="K580" i="1"/>
  <c r="K579" i="1"/>
  <c r="K578" i="1"/>
  <c r="K577" i="1"/>
  <c r="K576" i="1"/>
  <c r="K575" i="1"/>
  <c r="K574" i="1"/>
  <c r="K573" i="1"/>
  <c r="K572" i="1"/>
  <c r="K571" i="1"/>
  <c r="K570" i="1"/>
  <c r="K569" i="1"/>
  <c r="K568" i="1"/>
  <c r="K567" i="1"/>
  <c r="K566" i="1"/>
  <c r="K565" i="1"/>
  <c r="K564" i="1"/>
  <c r="K563" i="1"/>
  <c r="K562" i="1"/>
  <c r="K561" i="1"/>
  <c r="K560" i="1"/>
  <c r="K559" i="1"/>
  <c r="K558" i="1"/>
  <c r="K557" i="1"/>
  <c r="K556" i="1"/>
  <c r="K555" i="1"/>
  <c r="K554" i="1"/>
  <c r="K553" i="1"/>
  <c r="K552" i="1"/>
  <c r="K551" i="1"/>
  <c r="K550" i="1"/>
  <c r="K549" i="1"/>
  <c r="K548" i="1"/>
  <c r="K547" i="1"/>
  <c r="K546" i="1"/>
  <c r="K545" i="1"/>
  <c r="K544" i="1"/>
  <c r="K543" i="1"/>
  <c r="K542" i="1"/>
  <c r="K541" i="1"/>
  <c r="K540" i="1"/>
  <c r="K539" i="1"/>
  <c r="K538" i="1"/>
  <c r="K537" i="1"/>
  <c r="K536" i="1"/>
  <c r="K535" i="1"/>
  <c r="K534" i="1"/>
  <c r="K533" i="1"/>
  <c r="K532" i="1"/>
  <c r="K531" i="1"/>
  <c r="K530" i="1"/>
  <c r="K529" i="1"/>
  <c r="K528" i="1"/>
  <c r="K527" i="1"/>
  <c r="K526" i="1"/>
  <c r="K525" i="1"/>
  <c r="K524" i="1"/>
  <c r="K523" i="1"/>
  <c r="K522" i="1"/>
  <c r="K521" i="1"/>
  <c r="K520" i="1"/>
  <c r="K519" i="1"/>
  <c r="K518" i="1"/>
  <c r="K517" i="1"/>
  <c r="K516" i="1"/>
  <c r="K515" i="1"/>
  <c r="K514" i="1"/>
  <c r="K513" i="1"/>
  <c r="K512" i="1"/>
  <c r="K511" i="1"/>
  <c r="K510" i="1"/>
  <c r="K509" i="1"/>
  <c r="K508" i="1"/>
  <c r="K507" i="1"/>
  <c r="K506" i="1"/>
  <c r="K505" i="1"/>
  <c r="K504" i="1"/>
  <c r="K503" i="1"/>
  <c r="K502" i="1"/>
  <c r="K501" i="1"/>
  <c r="K500" i="1"/>
  <c r="K499" i="1"/>
  <c r="K498" i="1"/>
  <c r="K497" i="1"/>
  <c r="K496" i="1"/>
  <c r="K495" i="1"/>
  <c r="K494" i="1"/>
  <c r="K493" i="1"/>
  <c r="K492" i="1"/>
  <c r="K491" i="1"/>
  <c r="K490" i="1"/>
  <c r="K489" i="1"/>
  <c r="K488" i="1"/>
  <c r="K487" i="1"/>
  <c r="K486" i="1"/>
  <c r="K485" i="1"/>
  <c r="K484" i="1"/>
  <c r="K483" i="1"/>
  <c r="K482" i="1"/>
  <c r="K481" i="1"/>
  <c r="K480" i="1"/>
  <c r="K479" i="1"/>
  <c r="K478" i="1"/>
  <c r="K477" i="1"/>
  <c r="K476" i="1"/>
  <c r="K475" i="1"/>
  <c r="K474" i="1"/>
  <c r="K473" i="1"/>
  <c r="K472" i="1"/>
  <c r="K471" i="1"/>
  <c r="K470" i="1"/>
  <c r="K469" i="1"/>
  <c r="K468" i="1"/>
  <c r="K467" i="1"/>
  <c r="K466" i="1"/>
  <c r="K465" i="1"/>
  <c r="K464" i="1"/>
  <c r="K463" i="1"/>
  <c r="K462" i="1"/>
  <c r="K461" i="1"/>
  <c r="K460" i="1"/>
  <c r="K459" i="1"/>
  <c r="K458" i="1"/>
  <c r="K457" i="1"/>
  <c r="K456" i="1"/>
  <c r="K455" i="1"/>
  <c r="K454" i="1"/>
  <c r="K453" i="1"/>
  <c r="K452" i="1"/>
  <c r="K451" i="1"/>
  <c r="K450" i="1"/>
  <c r="K449" i="1"/>
  <c r="K448" i="1"/>
  <c r="K447" i="1"/>
  <c r="K446" i="1"/>
  <c r="K445" i="1"/>
  <c r="K444" i="1"/>
  <c r="K443" i="1"/>
  <c r="K442" i="1"/>
  <c r="K441" i="1"/>
  <c r="K440" i="1"/>
  <c r="K439" i="1"/>
  <c r="K438" i="1"/>
  <c r="K437" i="1"/>
  <c r="K436" i="1"/>
  <c r="K435" i="1"/>
  <c r="K434" i="1"/>
  <c r="K433" i="1"/>
  <c r="K432" i="1"/>
  <c r="K431" i="1"/>
  <c r="K430" i="1"/>
  <c r="K429" i="1"/>
  <c r="K428" i="1"/>
  <c r="K427" i="1"/>
  <c r="K426" i="1"/>
  <c r="K425" i="1"/>
  <c r="K424" i="1"/>
  <c r="K423" i="1"/>
  <c r="K422" i="1"/>
  <c r="K421" i="1"/>
  <c r="K420" i="1"/>
  <c r="K419" i="1"/>
  <c r="K418" i="1"/>
  <c r="K417" i="1"/>
  <c r="K416" i="1"/>
  <c r="K415" i="1"/>
  <c r="K414" i="1"/>
  <c r="K413" i="1"/>
  <c r="K412" i="1"/>
  <c r="K411" i="1"/>
  <c r="K410" i="1"/>
  <c r="K409" i="1"/>
  <c r="K408" i="1"/>
  <c r="K407" i="1"/>
  <c r="K406" i="1"/>
  <c r="K405" i="1"/>
  <c r="K404" i="1"/>
  <c r="K403" i="1"/>
  <c r="K402" i="1"/>
  <c r="K401" i="1"/>
  <c r="K400" i="1"/>
  <c r="K399" i="1"/>
  <c r="K398" i="1"/>
  <c r="K397" i="1"/>
  <c r="K396" i="1"/>
  <c r="K395" i="1"/>
  <c r="K394" i="1"/>
  <c r="K393" i="1"/>
  <c r="K392" i="1"/>
  <c r="K391" i="1"/>
  <c r="K390" i="1"/>
  <c r="K389" i="1"/>
  <c r="K388" i="1"/>
  <c r="K387" i="1"/>
  <c r="K386" i="1"/>
  <c r="K385" i="1"/>
  <c r="K384" i="1"/>
  <c r="K383" i="1"/>
  <c r="K382" i="1"/>
  <c r="K381" i="1"/>
  <c r="K380" i="1"/>
  <c r="K379" i="1"/>
  <c r="K378" i="1"/>
  <c r="K377" i="1"/>
  <c r="K376" i="1"/>
  <c r="K375" i="1"/>
  <c r="K374" i="1"/>
  <c r="K373" i="1"/>
  <c r="K372" i="1"/>
  <c r="K371" i="1"/>
  <c r="K370" i="1"/>
  <c r="K369" i="1"/>
  <c r="K368" i="1"/>
  <c r="K367" i="1"/>
  <c r="K366" i="1"/>
  <c r="K365" i="1"/>
  <c r="K364" i="1"/>
  <c r="K363" i="1"/>
  <c r="K362" i="1"/>
  <c r="K361" i="1"/>
  <c r="K360" i="1"/>
  <c r="K359" i="1"/>
  <c r="K358" i="1"/>
  <c r="K357" i="1"/>
  <c r="K356" i="1"/>
  <c r="K355" i="1"/>
  <c r="K354" i="1"/>
  <c r="K353" i="1"/>
  <c r="K352" i="1"/>
  <c r="K351" i="1"/>
  <c r="K350" i="1"/>
  <c r="K349" i="1"/>
  <c r="K348" i="1"/>
  <c r="K347" i="1"/>
  <c r="K346" i="1"/>
  <c r="K345" i="1"/>
  <c r="K344" i="1"/>
  <c r="K343" i="1"/>
  <c r="K342" i="1"/>
  <c r="K341" i="1"/>
  <c r="K340" i="1"/>
  <c r="K339" i="1"/>
  <c r="K338" i="1"/>
  <c r="K337" i="1"/>
  <c r="K336" i="1"/>
  <c r="K335" i="1"/>
  <c r="K334" i="1"/>
  <c r="K333" i="1"/>
  <c r="K332" i="1"/>
  <c r="K331" i="1"/>
  <c r="K330" i="1"/>
  <c r="K329" i="1"/>
  <c r="K328" i="1"/>
  <c r="K327" i="1"/>
  <c r="K326" i="1"/>
  <c r="K325" i="1"/>
  <c r="K324" i="1"/>
  <c r="K323" i="1"/>
  <c r="K322" i="1"/>
  <c r="K321" i="1"/>
  <c r="K320" i="1"/>
  <c r="K319" i="1"/>
  <c r="K318" i="1"/>
  <c r="K317" i="1"/>
  <c r="K316" i="1"/>
  <c r="K315" i="1"/>
  <c r="K314" i="1"/>
  <c r="K313" i="1"/>
  <c r="K312" i="1"/>
  <c r="K311" i="1"/>
  <c r="K310" i="1"/>
  <c r="K309" i="1"/>
  <c r="K308" i="1"/>
  <c r="K307" i="1"/>
  <c r="K306" i="1"/>
  <c r="K305" i="1"/>
  <c r="K304" i="1"/>
  <c r="K303" i="1"/>
  <c r="K302" i="1"/>
  <c r="K301" i="1"/>
  <c r="K300" i="1"/>
  <c r="K299" i="1"/>
  <c r="K298" i="1"/>
  <c r="K297" i="1"/>
  <c r="K296" i="1"/>
  <c r="K295" i="1"/>
  <c r="K294" i="1"/>
  <c r="K293" i="1"/>
  <c r="K292" i="1"/>
  <c r="K291" i="1"/>
  <c r="K290" i="1"/>
  <c r="K289" i="1"/>
  <c r="K288" i="1"/>
  <c r="K287" i="1"/>
  <c r="K286" i="1"/>
  <c r="K285" i="1"/>
  <c r="K284" i="1"/>
  <c r="K283" i="1"/>
  <c r="K282" i="1"/>
  <c r="K281" i="1"/>
  <c r="K280" i="1"/>
  <c r="K279" i="1"/>
  <c r="K278" i="1"/>
  <c r="K277" i="1"/>
  <c r="K276" i="1"/>
  <c r="K275" i="1"/>
  <c r="K274" i="1"/>
  <c r="K273" i="1"/>
  <c r="K272" i="1"/>
  <c r="K271" i="1"/>
  <c r="K270" i="1"/>
  <c r="K269" i="1"/>
  <c r="K268" i="1"/>
  <c r="K267" i="1"/>
  <c r="K266" i="1"/>
  <c r="K265" i="1"/>
  <c r="K264" i="1"/>
  <c r="K263" i="1"/>
  <c r="K262" i="1"/>
  <c r="K261" i="1"/>
  <c r="K260" i="1"/>
  <c r="K259" i="1"/>
  <c r="K258" i="1"/>
  <c r="K257" i="1"/>
  <c r="K256" i="1"/>
  <c r="K255" i="1"/>
  <c r="K254" i="1"/>
  <c r="K253" i="1"/>
  <c r="K252" i="1"/>
  <c r="K251" i="1"/>
  <c r="K250" i="1"/>
  <c r="K249" i="1"/>
  <c r="K248" i="1"/>
  <c r="K247" i="1"/>
  <c r="K246" i="1"/>
  <c r="K245" i="1"/>
  <c r="K244" i="1"/>
  <c r="K243" i="1"/>
  <c r="K242" i="1"/>
  <c r="K241" i="1"/>
  <c r="K240" i="1"/>
  <c r="K239" i="1"/>
  <c r="K238" i="1"/>
  <c r="K237" i="1"/>
  <c r="K236" i="1"/>
  <c r="K235" i="1"/>
  <c r="K234" i="1"/>
  <c r="K233" i="1"/>
  <c r="K232" i="1"/>
  <c r="K231" i="1"/>
  <c r="K230" i="1"/>
  <c r="K229" i="1"/>
  <c r="K228" i="1"/>
  <c r="K227" i="1"/>
  <c r="K226" i="1"/>
  <c r="K225" i="1"/>
  <c r="K224" i="1"/>
  <c r="K223" i="1"/>
  <c r="K222" i="1"/>
  <c r="K221" i="1"/>
  <c r="K220" i="1"/>
  <c r="K219" i="1"/>
  <c r="K218" i="1"/>
  <c r="K217" i="1"/>
  <c r="K216" i="1"/>
  <c r="K215" i="1"/>
  <c r="K214" i="1"/>
  <c r="K213" i="1"/>
  <c r="K212" i="1"/>
  <c r="K211" i="1"/>
  <c r="K210" i="1"/>
  <c r="K209" i="1"/>
  <c r="K208" i="1"/>
  <c r="K207" i="1"/>
  <c r="K206" i="1"/>
  <c r="K205" i="1"/>
  <c r="K204" i="1"/>
  <c r="K203" i="1"/>
  <c r="K202" i="1"/>
  <c r="K201" i="1"/>
  <c r="K200" i="1"/>
  <c r="K199" i="1"/>
  <c r="K198" i="1"/>
  <c r="K197" i="1"/>
  <c r="K196" i="1"/>
  <c r="K195" i="1"/>
  <c r="K194" i="1"/>
  <c r="K193" i="1"/>
  <c r="K192" i="1"/>
  <c r="K191" i="1"/>
  <c r="K190" i="1"/>
  <c r="K189" i="1"/>
  <c r="K188" i="1"/>
  <c r="K187" i="1"/>
  <c r="K186" i="1"/>
  <c r="K185" i="1"/>
  <c r="K184" i="1"/>
  <c r="K183" i="1"/>
  <c r="K182" i="1"/>
  <c r="K181" i="1"/>
  <c r="K180" i="1"/>
  <c r="K179" i="1"/>
  <c r="K178" i="1"/>
  <c r="K177" i="1"/>
  <c r="K176" i="1"/>
  <c r="K175" i="1"/>
  <c r="K174" i="1"/>
  <c r="K173" i="1"/>
  <c r="K172" i="1"/>
  <c r="K171" i="1"/>
  <c r="K170" i="1"/>
  <c r="K169" i="1"/>
  <c r="K168" i="1"/>
  <c r="K167" i="1"/>
  <c r="K166" i="1"/>
  <c r="K165" i="1"/>
  <c r="K164" i="1"/>
  <c r="K163" i="1"/>
  <c r="K162" i="1"/>
  <c r="K161" i="1"/>
  <c r="K160" i="1"/>
  <c r="K159" i="1"/>
  <c r="K158" i="1"/>
  <c r="K157" i="1"/>
  <c r="K156" i="1"/>
  <c r="K155" i="1"/>
  <c r="K154" i="1"/>
  <c r="K153" i="1"/>
  <c r="K152" i="1"/>
  <c r="K151" i="1"/>
  <c r="K150" i="1"/>
  <c r="K149" i="1"/>
  <c r="K148" i="1"/>
  <c r="K147" i="1"/>
  <c r="K146" i="1"/>
  <c r="K145" i="1"/>
  <c r="K144" i="1"/>
  <c r="K143" i="1"/>
  <c r="K142" i="1"/>
  <c r="K141" i="1"/>
  <c r="K140" i="1"/>
  <c r="K139" i="1"/>
  <c r="K138" i="1"/>
  <c r="K137" i="1"/>
  <c r="K136" i="1"/>
  <c r="K135" i="1"/>
  <c r="K134" i="1"/>
  <c r="K133" i="1"/>
  <c r="K132" i="1"/>
  <c r="K131" i="1"/>
  <c r="K130" i="1"/>
  <c r="K129" i="1"/>
  <c r="K128" i="1"/>
  <c r="K127" i="1"/>
  <c r="K126" i="1"/>
  <c r="K125" i="1"/>
  <c r="K124" i="1"/>
  <c r="K123" i="1"/>
  <c r="K122" i="1"/>
  <c r="K121" i="1"/>
  <c r="K120" i="1"/>
  <c r="K119" i="1"/>
  <c r="K118" i="1"/>
  <c r="K117" i="1"/>
  <c r="K116" i="1"/>
  <c r="K115" i="1"/>
  <c r="K114" i="1"/>
  <c r="K113" i="1"/>
  <c r="K112" i="1"/>
  <c r="K111" i="1"/>
  <c r="K110" i="1"/>
  <c r="K109" i="1"/>
  <c r="K108" i="1"/>
  <c r="K107" i="1"/>
  <c r="K106" i="1"/>
  <c r="K105" i="1"/>
  <c r="K104" i="1"/>
  <c r="K103" i="1"/>
  <c r="K102" i="1"/>
  <c r="K101" i="1"/>
  <c r="K100" i="1"/>
  <c r="K99" i="1"/>
  <c r="K98" i="1"/>
  <c r="K97" i="1"/>
  <c r="K96" i="1"/>
  <c r="K95" i="1"/>
  <c r="K94" i="1"/>
  <c r="K93" i="1"/>
  <c r="K92" i="1"/>
  <c r="K91" i="1"/>
  <c r="K90" i="1"/>
  <c r="K89" i="1"/>
  <c r="K88"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K56" i="1"/>
  <c r="K55" i="1"/>
  <c r="K54" i="1"/>
  <c r="K53" i="1"/>
  <c r="K52" i="1"/>
  <c r="K51" i="1"/>
  <c r="K50" i="1"/>
  <c r="K49" i="1"/>
  <c r="K48" i="1"/>
  <c r="K47" i="1"/>
  <c r="K46" i="1"/>
  <c r="K45" i="1"/>
  <c r="K44" i="1"/>
  <c r="K43" i="1"/>
  <c r="K42" i="1"/>
  <c r="K41" i="1"/>
  <c r="K40" i="1"/>
  <c r="K39" i="1"/>
  <c r="K38" i="1"/>
  <c r="K37" i="1"/>
  <c r="K36" i="1"/>
  <c r="K35" i="1"/>
  <c r="K34" i="1"/>
  <c r="K33" i="1"/>
  <c r="K32" i="1"/>
  <c r="K31" i="1"/>
  <c r="K30" i="1"/>
  <c r="K29" i="1"/>
  <c r="K28" i="1"/>
  <c r="K27" i="1"/>
  <c r="K26" i="1"/>
  <c r="K25" i="1"/>
  <c r="K24" i="1"/>
  <c r="K23" i="1"/>
  <c r="K22" i="1"/>
  <c r="K21" i="1"/>
  <c r="K20" i="1"/>
  <c r="K19" i="1"/>
  <c r="K18" i="1"/>
  <c r="K17" i="1"/>
  <c r="K16" i="1"/>
  <c r="K15" i="1"/>
  <c r="K14" i="1"/>
  <c r="K13" i="1"/>
  <c r="K12" i="1"/>
  <c r="K11" i="1"/>
  <c r="K10" i="1"/>
  <c r="K9" i="1"/>
  <c r="K8" i="1"/>
  <c r="K7" i="1"/>
  <c r="K6" i="1"/>
  <c r="K5" i="1"/>
  <c r="K4" i="1"/>
  <c r="K3" i="1"/>
  <c r="K2" i="1"/>
  <c r="P14" i="2"/>
  <c r="P12" i="2"/>
  <c r="P10" i="2"/>
  <c r="B217" i="2"/>
  <c r="B206" i="2"/>
  <c r="B203" i="2"/>
  <c r="B222" i="2"/>
  <c r="B207" i="2"/>
  <c r="B218" i="2"/>
  <c r="B204" i="2"/>
  <c r="B220" i="2"/>
  <c r="B221" i="2"/>
  <c r="B219" i="2"/>
  <c r="B205" i="2"/>
  <c r="N300" i="2" l="1"/>
  <c r="N296" i="2"/>
</calcChain>
</file>

<file path=xl/sharedStrings.xml><?xml version="1.0" encoding="utf-8"?>
<sst xmlns="http://schemas.openxmlformats.org/spreadsheetml/2006/main" count="5240" uniqueCount="1051">
  <si>
    <t>Order ID</t>
  </si>
  <si>
    <t>Order Date</t>
  </si>
  <si>
    <t>Region</t>
  </si>
  <si>
    <t>State</t>
  </si>
  <si>
    <t>Product Category</t>
  </si>
  <si>
    <t>Product Name</t>
  </si>
  <si>
    <t>Quantity Sold</t>
  </si>
  <si>
    <t>Sales Amount</t>
  </si>
  <si>
    <t>Discount (%)</t>
  </si>
  <si>
    <t>Profit</t>
  </si>
  <si>
    <t>Profit Margin</t>
  </si>
  <si>
    <t>ORD100000</t>
  </si>
  <si>
    <t>East</t>
  </si>
  <si>
    <t>RJ</t>
  </si>
  <si>
    <t>Office Supplies</t>
  </si>
  <si>
    <t>Mobile</t>
  </si>
  <si>
    <t>ORD100001</t>
  </si>
  <si>
    <t>West</t>
  </si>
  <si>
    <t>MH</t>
  </si>
  <si>
    <t>Electronics</t>
  </si>
  <si>
    <t>Printer</t>
  </si>
  <si>
    <t>ORD100002</t>
  </si>
  <si>
    <t>North</t>
  </si>
  <si>
    <t>Desk</t>
  </si>
  <si>
    <t>ORD100003</t>
  </si>
  <si>
    <t>ORD100004</t>
  </si>
  <si>
    <t>GJ</t>
  </si>
  <si>
    <t>Furniture</t>
  </si>
  <si>
    <t>Chair</t>
  </si>
  <si>
    <t>ORD100005</t>
  </si>
  <si>
    <t>TN</t>
  </si>
  <si>
    <t>Pen</t>
  </si>
  <si>
    <t>ORD100006</t>
  </si>
  <si>
    <t>ORD100007</t>
  </si>
  <si>
    <t>Monitor</t>
  </si>
  <si>
    <t>ORD100008</t>
  </si>
  <si>
    <t>ORD100009</t>
  </si>
  <si>
    <t>South</t>
  </si>
  <si>
    <t>ORD100010</t>
  </si>
  <si>
    <t>ORD100011</t>
  </si>
  <si>
    <t>DL</t>
  </si>
  <si>
    <t>Tablet</t>
  </si>
  <si>
    <t>ORD100012</t>
  </si>
  <si>
    <t>ORD100013</t>
  </si>
  <si>
    <t>ORD100014</t>
  </si>
  <si>
    <t>KA</t>
  </si>
  <si>
    <t>ORD100015</t>
  </si>
  <si>
    <t>ORD100016</t>
  </si>
  <si>
    <t>ORD100017</t>
  </si>
  <si>
    <t>ORD100018</t>
  </si>
  <si>
    <t>ORD100019</t>
  </si>
  <si>
    <t>ORD100020</t>
  </si>
  <si>
    <t>Laptop</t>
  </si>
  <si>
    <t>ORD100021</t>
  </si>
  <si>
    <t>ORD100022</t>
  </si>
  <si>
    <t>ORD100023</t>
  </si>
  <si>
    <t>ORD100024</t>
  </si>
  <si>
    <t>ORD100025</t>
  </si>
  <si>
    <t>ORD100026</t>
  </si>
  <si>
    <t>ORD100027</t>
  </si>
  <si>
    <t>ORD100028</t>
  </si>
  <si>
    <t>ORD100029</t>
  </si>
  <si>
    <t>ORD100030</t>
  </si>
  <si>
    <t>ORD100031</t>
  </si>
  <si>
    <t>ORD100032</t>
  </si>
  <si>
    <t>ORD100033</t>
  </si>
  <si>
    <t>ORD100034</t>
  </si>
  <si>
    <t>ORD100035</t>
  </si>
  <si>
    <t>ORD100036</t>
  </si>
  <si>
    <t>ORD100037</t>
  </si>
  <si>
    <t>ORD100038</t>
  </si>
  <si>
    <t>ORD100039</t>
  </si>
  <si>
    <t>ORD100040</t>
  </si>
  <si>
    <t>ORD100041</t>
  </si>
  <si>
    <t>ORD100042</t>
  </si>
  <si>
    <t>ORD100043</t>
  </si>
  <si>
    <t>ORD100044</t>
  </si>
  <si>
    <t>ORD100045</t>
  </si>
  <si>
    <t>ORD100046</t>
  </si>
  <si>
    <t>ORD100047</t>
  </si>
  <si>
    <t>ORD100048</t>
  </si>
  <si>
    <t>ORD100049</t>
  </si>
  <si>
    <t>ORD100050</t>
  </si>
  <si>
    <t>ORD100051</t>
  </si>
  <si>
    <t>ORD100052</t>
  </si>
  <si>
    <t>ORD100053</t>
  </si>
  <si>
    <t>ORD100054</t>
  </si>
  <si>
    <t>ORD100055</t>
  </si>
  <si>
    <t>ORD100056</t>
  </si>
  <si>
    <t>ORD100057</t>
  </si>
  <si>
    <t>ORD100058</t>
  </si>
  <si>
    <t>ORD100059</t>
  </si>
  <si>
    <t>ORD100060</t>
  </si>
  <si>
    <t>ORD100061</t>
  </si>
  <si>
    <t>ORD100062</t>
  </si>
  <si>
    <t>ORD100063</t>
  </si>
  <si>
    <t>ORD100064</t>
  </si>
  <si>
    <t>ORD100065</t>
  </si>
  <si>
    <t>ORD100066</t>
  </si>
  <si>
    <t>ORD100067</t>
  </si>
  <si>
    <t>ORD100068</t>
  </si>
  <si>
    <t>ORD100069</t>
  </si>
  <si>
    <t>ORD100070</t>
  </si>
  <si>
    <t>ORD100071</t>
  </si>
  <si>
    <t>ORD100072</t>
  </si>
  <si>
    <t>ORD100073</t>
  </si>
  <si>
    <t>ORD100074</t>
  </si>
  <si>
    <t>ORD100075</t>
  </si>
  <si>
    <t>ORD100076</t>
  </si>
  <si>
    <t>ORD100077</t>
  </si>
  <si>
    <t>ORD100078</t>
  </si>
  <si>
    <t>ORD100079</t>
  </si>
  <si>
    <t>ORD100080</t>
  </si>
  <si>
    <t>ORD100081</t>
  </si>
  <si>
    <t>ORD100082</t>
  </si>
  <si>
    <t>ORD100083</t>
  </si>
  <si>
    <t>ORD100084</t>
  </si>
  <si>
    <t>ORD100085</t>
  </si>
  <si>
    <t>ORD100086</t>
  </si>
  <si>
    <t>ORD100087</t>
  </si>
  <si>
    <t>ORD100088</t>
  </si>
  <si>
    <t>ORD100089</t>
  </si>
  <si>
    <t>ORD100090</t>
  </si>
  <si>
    <t>ORD100091</t>
  </si>
  <si>
    <t>ORD100092</t>
  </si>
  <si>
    <t>ORD100093</t>
  </si>
  <si>
    <t>ORD100094</t>
  </si>
  <si>
    <t>ORD100095</t>
  </si>
  <si>
    <t>ORD100096</t>
  </si>
  <si>
    <t>ORD100097</t>
  </si>
  <si>
    <t>ORD100098</t>
  </si>
  <si>
    <t>ORD100099</t>
  </si>
  <si>
    <t>ORD100100</t>
  </si>
  <si>
    <t>ORD100101</t>
  </si>
  <si>
    <t>ORD100102</t>
  </si>
  <si>
    <t>ORD100103</t>
  </si>
  <si>
    <t>ORD100104</t>
  </si>
  <si>
    <t>ORD100105</t>
  </si>
  <si>
    <t>ORD100106</t>
  </si>
  <si>
    <t>ORD100107</t>
  </si>
  <si>
    <t>ORD100108</t>
  </si>
  <si>
    <t>ORD100109</t>
  </si>
  <si>
    <t>ORD100110</t>
  </si>
  <si>
    <t>ORD100111</t>
  </si>
  <si>
    <t>ORD100112</t>
  </si>
  <si>
    <t>ORD100113</t>
  </si>
  <si>
    <t>ORD100114</t>
  </si>
  <si>
    <t>ORD100115</t>
  </si>
  <si>
    <t>ORD100116</t>
  </si>
  <si>
    <t>ORD100117</t>
  </si>
  <si>
    <t>ORD100118</t>
  </si>
  <si>
    <t>ORD100119</t>
  </si>
  <si>
    <t>ORD100120</t>
  </si>
  <si>
    <t>ORD100121</t>
  </si>
  <si>
    <t>ORD100122</t>
  </si>
  <si>
    <t>ORD100123</t>
  </si>
  <si>
    <t>ORD100124</t>
  </si>
  <si>
    <t>ORD100125</t>
  </si>
  <si>
    <t>ORD100126</t>
  </si>
  <si>
    <t>ORD100127</t>
  </si>
  <si>
    <t>ORD100128</t>
  </si>
  <si>
    <t>ORD100129</t>
  </si>
  <si>
    <t>ORD100130</t>
  </si>
  <si>
    <t>ORD100131</t>
  </si>
  <si>
    <t>ORD100132</t>
  </si>
  <si>
    <t>ORD100133</t>
  </si>
  <si>
    <t>ORD100134</t>
  </si>
  <si>
    <t>ORD100135</t>
  </si>
  <si>
    <t>ORD100136</t>
  </si>
  <si>
    <t>ORD100137</t>
  </si>
  <si>
    <t>ORD100138</t>
  </si>
  <si>
    <t>ORD100139</t>
  </si>
  <si>
    <t>ORD100140</t>
  </si>
  <si>
    <t>ORD100141</t>
  </si>
  <si>
    <t>ORD100142</t>
  </si>
  <si>
    <t>ORD100143</t>
  </si>
  <si>
    <t>ORD100144</t>
  </si>
  <si>
    <t>ORD100145</t>
  </si>
  <si>
    <t>ORD100146</t>
  </si>
  <si>
    <t>ORD100147</t>
  </si>
  <si>
    <t>ORD100148</t>
  </si>
  <si>
    <t>ORD100149</t>
  </si>
  <si>
    <t>ORD100150</t>
  </si>
  <si>
    <t>ORD100151</t>
  </si>
  <si>
    <t>ORD100152</t>
  </si>
  <si>
    <t>ORD100153</t>
  </si>
  <si>
    <t>ORD100154</t>
  </si>
  <si>
    <t>ORD100155</t>
  </si>
  <si>
    <t>ORD100156</t>
  </si>
  <si>
    <t>ORD100157</t>
  </si>
  <si>
    <t>ORD100158</t>
  </si>
  <si>
    <t>ORD100159</t>
  </si>
  <si>
    <t>ORD100160</t>
  </si>
  <si>
    <t>ORD100161</t>
  </si>
  <si>
    <t>ORD100162</t>
  </si>
  <si>
    <t>ORD100163</t>
  </si>
  <si>
    <t>ORD100164</t>
  </si>
  <si>
    <t>ORD100165</t>
  </si>
  <si>
    <t>ORD100166</t>
  </si>
  <si>
    <t>ORD100167</t>
  </si>
  <si>
    <t>ORD100168</t>
  </si>
  <si>
    <t>ORD100169</t>
  </si>
  <si>
    <t>ORD100170</t>
  </si>
  <si>
    <t>ORD100171</t>
  </si>
  <si>
    <t>ORD100172</t>
  </si>
  <si>
    <t>ORD100173</t>
  </si>
  <si>
    <t>ORD100174</t>
  </si>
  <si>
    <t>ORD100175</t>
  </si>
  <si>
    <t>ORD100176</t>
  </si>
  <si>
    <t>ORD100177</t>
  </si>
  <si>
    <t>ORD100178</t>
  </si>
  <si>
    <t>ORD100179</t>
  </si>
  <si>
    <t>ORD100180</t>
  </si>
  <si>
    <t>ORD100181</t>
  </si>
  <si>
    <t>ORD100182</t>
  </si>
  <si>
    <t>ORD100183</t>
  </si>
  <si>
    <t>ORD100184</t>
  </si>
  <si>
    <t>ORD100185</t>
  </si>
  <si>
    <t>ORD100186</t>
  </si>
  <si>
    <t>ORD100187</t>
  </si>
  <si>
    <t>ORD100188</t>
  </si>
  <si>
    <t>ORD100189</t>
  </si>
  <si>
    <t>ORD100190</t>
  </si>
  <si>
    <t>ORD100191</t>
  </si>
  <si>
    <t>ORD100192</t>
  </si>
  <si>
    <t>ORD100193</t>
  </si>
  <si>
    <t>ORD100194</t>
  </si>
  <si>
    <t>ORD100195</t>
  </si>
  <si>
    <t>ORD100196</t>
  </si>
  <si>
    <t>ORD100197</t>
  </si>
  <si>
    <t>ORD100198</t>
  </si>
  <si>
    <t>ORD100199</t>
  </si>
  <si>
    <t>ORD100200</t>
  </si>
  <si>
    <t>ORD100201</t>
  </si>
  <si>
    <t>ORD100202</t>
  </si>
  <si>
    <t>ORD100203</t>
  </si>
  <si>
    <t>ORD100204</t>
  </si>
  <si>
    <t>ORD100205</t>
  </si>
  <si>
    <t>ORD100206</t>
  </si>
  <si>
    <t>ORD100207</t>
  </si>
  <si>
    <t>ORD100208</t>
  </si>
  <si>
    <t>ORD100209</t>
  </si>
  <si>
    <t>ORD100210</t>
  </si>
  <si>
    <t>ORD100211</t>
  </si>
  <si>
    <t>ORD100212</t>
  </si>
  <si>
    <t>ORD100213</t>
  </si>
  <si>
    <t>ORD100214</t>
  </si>
  <si>
    <t>ORD100215</t>
  </si>
  <si>
    <t>ORD100216</t>
  </si>
  <si>
    <t>ORD100217</t>
  </si>
  <si>
    <t>ORD100218</t>
  </si>
  <si>
    <t>ORD100219</t>
  </si>
  <si>
    <t>ORD100220</t>
  </si>
  <si>
    <t>ORD100221</t>
  </si>
  <si>
    <t>ORD100222</t>
  </si>
  <si>
    <t>ORD100223</t>
  </si>
  <si>
    <t>ORD100224</t>
  </si>
  <si>
    <t>ORD100225</t>
  </si>
  <si>
    <t>ORD100226</t>
  </si>
  <si>
    <t>ORD100227</t>
  </si>
  <si>
    <t>ORD100228</t>
  </si>
  <si>
    <t>ORD100229</t>
  </si>
  <si>
    <t>ORD100230</t>
  </si>
  <si>
    <t>ORD100231</t>
  </si>
  <si>
    <t>ORD100232</t>
  </si>
  <si>
    <t>ORD100233</t>
  </si>
  <si>
    <t>ORD100234</t>
  </si>
  <si>
    <t>ORD100235</t>
  </si>
  <si>
    <t>ORD100236</t>
  </si>
  <si>
    <t>ORD100237</t>
  </si>
  <si>
    <t>ORD100238</t>
  </si>
  <si>
    <t>ORD100239</t>
  </si>
  <si>
    <t>ORD100240</t>
  </si>
  <si>
    <t>ORD100241</t>
  </si>
  <si>
    <t>ORD100242</t>
  </si>
  <si>
    <t>ORD100243</t>
  </si>
  <si>
    <t>ORD100244</t>
  </si>
  <si>
    <t>ORD100245</t>
  </si>
  <si>
    <t>ORD100246</t>
  </si>
  <si>
    <t>ORD100247</t>
  </si>
  <si>
    <t>ORD100248</t>
  </si>
  <si>
    <t>ORD100249</t>
  </si>
  <si>
    <t>ORD100250</t>
  </si>
  <si>
    <t>ORD100251</t>
  </si>
  <si>
    <t>ORD100252</t>
  </si>
  <si>
    <t>ORD100253</t>
  </si>
  <si>
    <t>ORD100254</t>
  </si>
  <si>
    <t>ORD100255</t>
  </si>
  <si>
    <t>ORD100256</t>
  </si>
  <si>
    <t>ORD100257</t>
  </si>
  <si>
    <t>ORD100258</t>
  </si>
  <si>
    <t>ORD100259</t>
  </si>
  <si>
    <t>ORD100260</t>
  </si>
  <si>
    <t>ORD100261</t>
  </si>
  <si>
    <t>ORD100262</t>
  </si>
  <si>
    <t>ORD100263</t>
  </si>
  <si>
    <t>ORD100264</t>
  </si>
  <si>
    <t>ORD100265</t>
  </si>
  <si>
    <t>ORD100266</t>
  </si>
  <si>
    <t>ORD100267</t>
  </si>
  <si>
    <t>ORD100268</t>
  </si>
  <si>
    <t>ORD100269</t>
  </si>
  <si>
    <t>ORD100270</t>
  </si>
  <si>
    <t>ORD100271</t>
  </si>
  <si>
    <t>ORD100272</t>
  </si>
  <si>
    <t>ORD100273</t>
  </si>
  <si>
    <t>ORD100274</t>
  </si>
  <si>
    <t>ORD100275</t>
  </si>
  <si>
    <t>ORD100276</t>
  </si>
  <si>
    <t>ORD100277</t>
  </si>
  <si>
    <t>ORD100278</t>
  </si>
  <si>
    <t>ORD100279</t>
  </si>
  <si>
    <t>ORD100280</t>
  </si>
  <si>
    <t>ORD100281</t>
  </si>
  <si>
    <t>ORD100282</t>
  </si>
  <si>
    <t>ORD100283</t>
  </si>
  <si>
    <t>ORD100284</t>
  </si>
  <si>
    <t>ORD100285</t>
  </si>
  <si>
    <t>ORD100286</t>
  </si>
  <si>
    <t>ORD100287</t>
  </si>
  <si>
    <t>ORD100288</t>
  </si>
  <si>
    <t>ORD100289</t>
  </si>
  <si>
    <t>ORD100290</t>
  </si>
  <si>
    <t>ORD100291</t>
  </si>
  <si>
    <t>ORD100292</t>
  </si>
  <si>
    <t>ORD100293</t>
  </si>
  <si>
    <t>ORD100294</t>
  </si>
  <si>
    <t>ORD100295</t>
  </si>
  <si>
    <t>ORD100296</t>
  </si>
  <si>
    <t>ORD100297</t>
  </si>
  <si>
    <t>ORD100298</t>
  </si>
  <si>
    <t>ORD100299</t>
  </si>
  <si>
    <t>ORD100300</t>
  </si>
  <si>
    <t>ORD100301</t>
  </si>
  <si>
    <t>ORD100302</t>
  </si>
  <si>
    <t>ORD100303</t>
  </si>
  <si>
    <t>ORD100304</t>
  </si>
  <si>
    <t>ORD100305</t>
  </si>
  <si>
    <t>ORD100306</t>
  </si>
  <si>
    <t>ORD100307</t>
  </si>
  <si>
    <t>ORD100308</t>
  </si>
  <si>
    <t>ORD100309</t>
  </si>
  <si>
    <t>ORD100310</t>
  </si>
  <si>
    <t>ORD100311</t>
  </si>
  <si>
    <t>ORD100312</t>
  </si>
  <si>
    <t>ORD100313</t>
  </si>
  <si>
    <t>ORD100314</t>
  </si>
  <si>
    <t>ORD100315</t>
  </si>
  <si>
    <t>ORD100316</t>
  </si>
  <si>
    <t>ORD100317</t>
  </si>
  <si>
    <t>ORD100318</t>
  </si>
  <si>
    <t>ORD100319</t>
  </si>
  <si>
    <t>ORD100320</t>
  </si>
  <si>
    <t>ORD100321</t>
  </si>
  <si>
    <t>ORD100322</t>
  </si>
  <si>
    <t>ORD100323</t>
  </si>
  <si>
    <t>ORD100324</t>
  </si>
  <si>
    <t>ORD100325</t>
  </si>
  <si>
    <t>ORD100326</t>
  </si>
  <si>
    <t>ORD100327</t>
  </si>
  <si>
    <t>ORD100328</t>
  </si>
  <si>
    <t>ORD100329</t>
  </si>
  <si>
    <t>ORD100330</t>
  </si>
  <si>
    <t>ORD100331</t>
  </si>
  <si>
    <t>ORD100332</t>
  </si>
  <si>
    <t>ORD100333</t>
  </si>
  <si>
    <t>ORD100334</t>
  </si>
  <si>
    <t>ORD100335</t>
  </si>
  <si>
    <t>ORD100336</t>
  </si>
  <si>
    <t>ORD100337</t>
  </si>
  <si>
    <t>ORD100338</t>
  </si>
  <si>
    <t>ORD100339</t>
  </si>
  <si>
    <t>ORD100340</t>
  </si>
  <si>
    <t>ORD100341</t>
  </si>
  <si>
    <t>ORD100342</t>
  </si>
  <si>
    <t>ORD100343</t>
  </si>
  <si>
    <t>ORD100344</t>
  </si>
  <si>
    <t>ORD100345</t>
  </si>
  <si>
    <t>ORD100346</t>
  </si>
  <si>
    <t>ORD100347</t>
  </si>
  <si>
    <t>ORD100348</t>
  </si>
  <si>
    <t>ORD100349</t>
  </si>
  <si>
    <t>ORD100350</t>
  </si>
  <si>
    <t>ORD100351</t>
  </si>
  <si>
    <t>ORD100352</t>
  </si>
  <si>
    <t>ORD100353</t>
  </si>
  <si>
    <t>ORD100354</t>
  </si>
  <si>
    <t>ORD100355</t>
  </si>
  <si>
    <t>ORD100356</t>
  </si>
  <si>
    <t>ORD100357</t>
  </si>
  <si>
    <t>ORD100358</t>
  </si>
  <si>
    <t>ORD100359</t>
  </si>
  <si>
    <t>ORD100360</t>
  </si>
  <si>
    <t>ORD100361</t>
  </si>
  <si>
    <t>ORD100362</t>
  </si>
  <si>
    <t>ORD100363</t>
  </si>
  <si>
    <t>ORD100364</t>
  </si>
  <si>
    <t>ORD100365</t>
  </si>
  <si>
    <t>ORD100366</t>
  </si>
  <si>
    <t>ORD100367</t>
  </si>
  <si>
    <t>ORD100368</t>
  </si>
  <si>
    <t>ORD100369</t>
  </si>
  <si>
    <t>ORD100370</t>
  </si>
  <si>
    <t>ORD100371</t>
  </si>
  <si>
    <t>ORD100372</t>
  </si>
  <si>
    <t>ORD100373</t>
  </si>
  <si>
    <t>ORD100374</t>
  </si>
  <si>
    <t>ORD100375</t>
  </si>
  <si>
    <t>ORD100376</t>
  </si>
  <si>
    <t>ORD100377</t>
  </si>
  <si>
    <t>ORD100378</t>
  </si>
  <si>
    <t>ORD100379</t>
  </si>
  <si>
    <t>ORD100380</t>
  </si>
  <si>
    <t>ORD100381</t>
  </si>
  <si>
    <t>ORD100382</t>
  </si>
  <si>
    <t>ORD100383</t>
  </si>
  <si>
    <t>ORD100384</t>
  </si>
  <si>
    <t>ORD100385</t>
  </si>
  <si>
    <t>ORD100386</t>
  </si>
  <si>
    <t>ORD100387</t>
  </si>
  <si>
    <t>ORD100388</t>
  </si>
  <si>
    <t>ORD100389</t>
  </si>
  <si>
    <t>ORD100390</t>
  </si>
  <si>
    <t>ORD100391</t>
  </si>
  <si>
    <t>ORD100392</t>
  </si>
  <si>
    <t>ORD100393</t>
  </si>
  <si>
    <t>ORD100394</t>
  </si>
  <si>
    <t>ORD100395</t>
  </si>
  <si>
    <t>ORD100396</t>
  </si>
  <si>
    <t>ORD100397</t>
  </si>
  <si>
    <t>ORD100398</t>
  </si>
  <si>
    <t>ORD100399</t>
  </si>
  <si>
    <t>ORD100400</t>
  </si>
  <si>
    <t>ORD100401</t>
  </si>
  <si>
    <t>ORD100402</t>
  </si>
  <si>
    <t>ORD100403</t>
  </si>
  <si>
    <t>ORD100404</t>
  </si>
  <si>
    <t>ORD100405</t>
  </si>
  <si>
    <t>ORD100406</t>
  </si>
  <si>
    <t>ORD100407</t>
  </si>
  <si>
    <t>ORD100408</t>
  </si>
  <si>
    <t>ORD100409</t>
  </si>
  <si>
    <t>ORD100410</t>
  </si>
  <si>
    <t>ORD100411</t>
  </si>
  <si>
    <t>ORD100412</t>
  </si>
  <si>
    <t>ORD100413</t>
  </si>
  <si>
    <t>ORD100414</t>
  </si>
  <si>
    <t>ORD100415</t>
  </si>
  <si>
    <t>ORD100416</t>
  </si>
  <si>
    <t>ORD100417</t>
  </si>
  <si>
    <t>ORD100418</t>
  </si>
  <si>
    <t>ORD100419</t>
  </si>
  <si>
    <t>ORD100420</t>
  </si>
  <si>
    <t>ORD100421</t>
  </si>
  <si>
    <t>ORD100422</t>
  </si>
  <si>
    <t>ORD100423</t>
  </si>
  <si>
    <t>ORD100424</t>
  </si>
  <si>
    <t>ORD100425</t>
  </si>
  <si>
    <t>ORD100426</t>
  </si>
  <si>
    <t>ORD100427</t>
  </si>
  <si>
    <t>ORD100428</t>
  </si>
  <si>
    <t>ORD100429</t>
  </si>
  <si>
    <t>ORD100430</t>
  </si>
  <si>
    <t>ORD100431</t>
  </si>
  <si>
    <t>ORD100432</t>
  </si>
  <si>
    <t>ORD100433</t>
  </si>
  <si>
    <t>ORD100434</t>
  </si>
  <si>
    <t>ORD100435</t>
  </si>
  <si>
    <t>ORD100436</t>
  </si>
  <si>
    <t>ORD100437</t>
  </si>
  <si>
    <t>ORD100438</t>
  </si>
  <si>
    <t>ORD100439</t>
  </si>
  <si>
    <t>ORD100440</t>
  </si>
  <si>
    <t>ORD100441</t>
  </si>
  <si>
    <t>ORD100442</t>
  </si>
  <si>
    <t>ORD100443</t>
  </si>
  <si>
    <t>ORD100444</t>
  </si>
  <si>
    <t>ORD100445</t>
  </si>
  <si>
    <t>ORD100446</t>
  </si>
  <si>
    <t>ORD100447</t>
  </si>
  <si>
    <t>ORD100448</t>
  </si>
  <si>
    <t>ORD100449</t>
  </si>
  <si>
    <t>ORD100450</t>
  </si>
  <si>
    <t>ORD100451</t>
  </si>
  <si>
    <t>ORD100452</t>
  </si>
  <si>
    <t>ORD100453</t>
  </si>
  <si>
    <t>ORD100454</t>
  </si>
  <si>
    <t>ORD100455</t>
  </si>
  <si>
    <t>ORD100456</t>
  </si>
  <si>
    <t>ORD100457</t>
  </si>
  <si>
    <t>ORD100458</t>
  </si>
  <si>
    <t>ORD100459</t>
  </si>
  <si>
    <t>ORD100460</t>
  </si>
  <si>
    <t>ORD100461</t>
  </si>
  <si>
    <t>ORD100462</t>
  </si>
  <si>
    <t>ORD100463</t>
  </si>
  <si>
    <t>ORD100464</t>
  </si>
  <si>
    <t>ORD100465</t>
  </si>
  <si>
    <t>ORD100466</t>
  </si>
  <si>
    <t>ORD100467</t>
  </si>
  <si>
    <t>ORD100468</t>
  </si>
  <si>
    <t>ORD100469</t>
  </si>
  <si>
    <t>ORD100470</t>
  </si>
  <si>
    <t>ORD100471</t>
  </si>
  <si>
    <t>ORD100472</t>
  </si>
  <si>
    <t>ORD100473</t>
  </si>
  <si>
    <t>ORD100474</t>
  </si>
  <si>
    <t>ORD100475</t>
  </si>
  <si>
    <t>ORD100476</t>
  </si>
  <si>
    <t>ORD100477</t>
  </si>
  <si>
    <t>ORD100478</t>
  </si>
  <si>
    <t>ORD100479</t>
  </si>
  <si>
    <t>ORD100480</t>
  </si>
  <si>
    <t>ORD100481</t>
  </si>
  <si>
    <t>ORD100482</t>
  </si>
  <si>
    <t>ORD100483</t>
  </si>
  <si>
    <t>ORD100484</t>
  </si>
  <si>
    <t>ORD100485</t>
  </si>
  <si>
    <t>ORD100486</t>
  </si>
  <si>
    <t>ORD100487</t>
  </si>
  <si>
    <t>ORD100488</t>
  </si>
  <si>
    <t>ORD100489</t>
  </si>
  <si>
    <t>ORD100490</t>
  </si>
  <si>
    <t>ORD100491</t>
  </si>
  <si>
    <t>ORD100492</t>
  </si>
  <si>
    <t>ORD100493</t>
  </si>
  <si>
    <t>ORD100494</t>
  </si>
  <si>
    <t>ORD100495</t>
  </si>
  <si>
    <t>ORD100496</t>
  </si>
  <si>
    <t>ORD100497</t>
  </si>
  <si>
    <t>ORD100498</t>
  </si>
  <si>
    <t>ORD100499</t>
  </si>
  <si>
    <t>ORD100500</t>
  </si>
  <si>
    <t>ORD100501</t>
  </si>
  <si>
    <t>ORD100502</t>
  </si>
  <si>
    <t>ORD100503</t>
  </si>
  <si>
    <t>ORD100504</t>
  </si>
  <si>
    <t>ORD100505</t>
  </si>
  <si>
    <t>ORD100506</t>
  </si>
  <si>
    <t>ORD100507</t>
  </si>
  <si>
    <t>ORD100508</t>
  </si>
  <si>
    <t>ORD100509</t>
  </si>
  <si>
    <t>ORD100510</t>
  </si>
  <si>
    <t>ORD100511</t>
  </si>
  <si>
    <t>ORD100512</t>
  </si>
  <si>
    <t>ORD100513</t>
  </si>
  <si>
    <t>ORD100514</t>
  </si>
  <si>
    <t>ORD100515</t>
  </si>
  <si>
    <t>ORD100516</t>
  </si>
  <si>
    <t>ORD100517</t>
  </si>
  <si>
    <t>ORD100518</t>
  </si>
  <si>
    <t>ORD100519</t>
  </si>
  <si>
    <t>ORD100520</t>
  </si>
  <si>
    <t>ORD100521</t>
  </si>
  <si>
    <t>ORD100522</t>
  </si>
  <si>
    <t>ORD100523</t>
  </si>
  <si>
    <t>ORD100524</t>
  </si>
  <si>
    <t>ORD100525</t>
  </si>
  <si>
    <t>ORD100526</t>
  </si>
  <si>
    <t>ORD100527</t>
  </si>
  <si>
    <t>ORD100528</t>
  </si>
  <si>
    <t>ORD100529</t>
  </si>
  <si>
    <t>ORD100530</t>
  </si>
  <si>
    <t>ORD100531</t>
  </si>
  <si>
    <t>ORD100532</t>
  </si>
  <si>
    <t>ORD100533</t>
  </si>
  <si>
    <t>ORD100534</t>
  </si>
  <si>
    <t>ORD100535</t>
  </si>
  <si>
    <t>ORD100536</t>
  </si>
  <si>
    <t>ORD100537</t>
  </si>
  <si>
    <t>ORD100538</t>
  </si>
  <si>
    <t>ORD100539</t>
  </si>
  <si>
    <t>ORD100540</t>
  </si>
  <si>
    <t>ORD100541</t>
  </si>
  <si>
    <t>ORD100542</t>
  </si>
  <si>
    <t>ORD100543</t>
  </si>
  <si>
    <t>ORD100544</t>
  </si>
  <si>
    <t>ORD100545</t>
  </si>
  <si>
    <t>ORD100546</t>
  </si>
  <si>
    <t>ORD100547</t>
  </si>
  <si>
    <t>ORD100548</t>
  </si>
  <si>
    <t>ORD100549</t>
  </si>
  <si>
    <t>ORD100550</t>
  </si>
  <si>
    <t>ORD100551</t>
  </si>
  <si>
    <t>ORD100552</t>
  </si>
  <si>
    <t>ORD100553</t>
  </si>
  <si>
    <t>ORD100554</t>
  </si>
  <si>
    <t>ORD100555</t>
  </si>
  <si>
    <t>ORD100556</t>
  </si>
  <si>
    <t>ORD100557</t>
  </si>
  <si>
    <t>ORD100558</t>
  </si>
  <si>
    <t>ORD100559</t>
  </si>
  <si>
    <t>ORD100560</t>
  </si>
  <si>
    <t>ORD100561</t>
  </si>
  <si>
    <t>ORD100562</t>
  </si>
  <si>
    <t>ORD100563</t>
  </si>
  <si>
    <t>ORD100564</t>
  </si>
  <si>
    <t>ORD100565</t>
  </si>
  <si>
    <t>ORD100566</t>
  </si>
  <si>
    <t>ORD100567</t>
  </si>
  <si>
    <t>ORD100568</t>
  </si>
  <si>
    <t>ORD100569</t>
  </si>
  <si>
    <t>ORD100570</t>
  </si>
  <si>
    <t>ORD100571</t>
  </si>
  <si>
    <t>ORD100572</t>
  </si>
  <si>
    <t>ORD100573</t>
  </si>
  <si>
    <t>ORD100574</t>
  </si>
  <si>
    <t>ORD100575</t>
  </si>
  <si>
    <t>ORD100576</t>
  </si>
  <si>
    <t>ORD100577</t>
  </si>
  <si>
    <t>ORD100578</t>
  </si>
  <si>
    <t>ORD100579</t>
  </si>
  <si>
    <t>ORD100580</t>
  </si>
  <si>
    <t>ORD100581</t>
  </si>
  <si>
    <t>ORD100582</t>
  </si>
  <si>
    <t>ORD100583</t>
  </si>
  <si>
    <t>ORD100584</t>
  </si>
  <si>
    <t>ORD100585</t>
  </si>
  <si>
    <t>ORD100586</t>
  </si>
  <si>
    <t>ORD100587</t>
  </si>
  <si>
    <t>ORD100588</t>
  </si>
  <si>
    <t>ORD100589</t>
  </si>
  <si>
    <t>ORD100590</t>
  </si>
  <si>
    <t>ORD100591</t>
  </si>
  <si>
    <t>ORD100592</t>
  </si>
  <si>
    <t>ORD100593</t>
  </si>
  <si>
    <t>ORD100594</t>
  </si>
  <si>
    <t>ORD100595</t>
  </si>
  <si>
    <t>ORD100596</t>
  </si>
  <si>
    <t>ORD100597</t>
  </si>
  <si>
    <t>ORD100598</t>
  </si>
  <si>
    <t>ORD100599</t>
  </si>
  <si>
    <t>ORD100600</t>
  </si>
  <si>
    <t>ORD100601</t>
  </si>
  <si>
    <t>ORD100602</t>
  </si>
  <si>
    <t>ORD100603</t>
  </si>
  <si>
    <t>ORD100604</t>
  </si>
  <si>
    <t>ORD100605</t>
  </si>
  <si>
    <t>ORD100606</t>
  </si>
  <si>
    <t>ORD100607</t>
  </si>
  <si>
    <t>ORD100608</t>
  </si>
  <si>
    <t>ORD100609</t>
  </si>
  <si>
    <t>ORD100610</t>
  </si>
  <si>
    <t>ORD100611</t>
  </si>
  <si>
    <t>ORD100612</t>
  </si>
  <si>
    <t>ORD100613</t>
  </si>
  <si>
    <t>ORD100614</t>
  </si>
  <si>
    <t>ORD100615</t>
  </si>
  <si>
    <t>ORD100616</t>
  </si>
  <si>
    <t>ORD100617</t>
  </si>
  <si>
    <t>ORD100618</t>
  </si>
  <si>
    <t>ORD100619</t>
  </si>
  <si>
    <t>ORD100620</t>
  </si>
  <si>
    <t>ORD100621</t>
  </si>
  <si>
    <t>ORD100622</t>
  </si>
  <si>
    <t>ORD100623</t>
  </si>
  <si>
    <t>ORD100624</t>
  </si>
  <si>
    <t>ORD100625</t>
  </si>
  <si>
    <t>ORD100626</t>
  </si>
  <si>
    <t>ORD100627</t>
  </si>
  <si>
    <t>ORD100628</t>
  </si>
  <si>
    <t>ORD100629</t>
  </si>
  <si>
    <t>ORD100630</t>
  </si>
  <si>
    <t>ORD100631</t>
  </si>
  <si>
    <t>ORD100632</t>
  </si>
  <si>
    <t>ORD100633</t>
  </si>
  <si>
    <t>ORD100634</t>
  </si>
  <si>
    <t>ORD100635</t>
  </si>
  <si>
    <t>ORD100636</t>
  </si>
  <si>
    <t>ORD100637</t>
  </si>
  <si>
    <t>ORD100638</t>
  </si>
  <si>
    <t>ORD100639</t>
  </si>
  <si>
    <t>ORD100640</t>
  </si>
  <si>
    <t>ORD100641</t>
  </si>
  <si>
    <t>ORD100642</t>
  </si>
  <si>
    <t>ORD100643</t>
  </si>
  <si>
    <t>ORD100644</t>
  </si>
  <si>
    <t>ORD100645</t>
  </si>
  <si>
    <t>ORD100646</t>
  </si>
  <si>
    <t>ORD100647</t>
  </si>
  <si>
    <t>ORD100648</t>
  </si>
  <si>
    <t>ORD100649</t>
  </si>
  <si>
    <t>ORD100650</t>
  </si>
  <si>
    <t>ORD100651</t>
  </si>
  <si>
    <t>ORD100652</t>
  </si>
  <si>
    <t>ORD100653</t>
  </si>
  <si>
    <t>ORD100654</t>
  </si>
  <si>
    <t>ORD100655</t>
  </si>
  <si>
    <t>ORD100656</t>
  </si>
  <si>
    <t>ORD100657</t>
  </si>
  <si>
    <t>ORD100658</t>
  </si>
  <si>
    <t>ORD100659</t>
  </si>
  <si>
    <t>ORD100660</t>
  </si>
  <si>
    <t>ORD100661</t>
  </si>
  <si>
    <t>ORD100662</t>
  </si>
  <si>
    <t>ORD100663</t>
  </si>
  <si>
    <t>ORD100664</t>
  </si>
  <si>
    <t>ORD100665</t>
  </si>
  <si>
    <t>ORD100666</t>
  </si>
  <si>
    <t>ORD100667</t>
  </si>
  <si>
    <t>ORD100668</t>
  </si>
  <si>
    <t>ORD100669</t>
  </si>
  <si>
    <t>ORD100670</t>
  </si>
  <si>
    <t>ORD100671</t>
  </si>
  <si>
    <t>ORD100672</t>
  </si>
  <si>
    <t>ORD100673</t>
  </si>
  <si>
    <t>ORD100674</t>
  </si>
  <si>
    <t>ORD100675</t>
  </si>
  <si>
    <t>ORD100676</t>
  </si>
  <si>
    <t>ORD100677</t>
  </si>
  <si>
    <t>ORD100678</t>
  </si>
  <si>
    <t>ORD100679</t>
  </si>
  <si>
    <t>ORD100680</t>
  </si>
  <si>
    <t>ORD100681</t>
  </si>
  <si>
    <t>ORD100682</t>
  </si>
  <si>
    <t>ORD100683</t>
  </si>
  <si>
    <t>ORD100684</t>
  </si>
  <si>
    <t>ORD100685</t>
  </si>
  <si>
    <t>ORD100686</t>
  </si>
  <si>
    <t>ORD100687</t>
  </si>
  <si>
    <t>ORD100688</t>
  </si>
  <si>
    <t>ORD100689</t>
  </si>
  <si>
    <t>ORD100690</t>
  </si>
  <si>
    <t>ORD100691</t>
  </si>
  <si>
    <t>ORD100692</t>
  </si>
  <si>
    <t>ORD100693</t>
  </si>
  <si>
    <t>ORD100694</t>
  </si>
  <si>
    <t>ORD100695</t>
  </si>
  <si>
    <t>ORD100696</t>
  </si>
  <si>
    <t>ORD100697</t>
  </si>
  <si>
    <t>ORD100698</t>
  </si>
  <si>
    <t>ORD100699</t>
  </si>
  <si>
    <t>ORD100700</t>
  </si>
  <si>
    <t>ORD100701</t>
  </si>
  <si>
    <t>ORD100702</t>
  </si>
  <si>
    <t>ORD100703</t>
  </si>
  <si>
    <t>ORD100704</t>
  </si>
  <si>
    <t>ORD100705</t>
  </si>
  <si>
    <t>ORD100706</t>
  </si>
  <si>
    <t>ORD100707</t>
  </si>
  <si>
    <t>ORD100708</t>
  </si>
  <si>
    <t>ORD100709</t>
  </si>
  <si>
    <t>ORD100710</t>
  </si>
  <si>
    <t>ORD100711</t>
  </si>
  <si>
    <t>ORD100712</t>
  </si>
  <si>
    <t>ORD100713</t>
  </si>
  <si>
    <t>ORD100714</t>
  </si>
  <si>
    <t>ORD100715</t>
  </si>
  <si>
    <t>ORD100716</t>
  </si>
  <si>
    <t>ORD100717</t>
  </si>
  <si>
    <t>ORD100718</t>
  </si>
  <si>
    <t>ORD100719</t>
  </si>
  <si>
    <t>ORD100720</t>
  </si>
  <si>
    <t>ORD100721</t>
  </si>
  <si>
    <t>ORD100722</t>
  </si>
  <si>
    <t>ORD100723</t>
  </si>
  <si>
    <t>ORD100724</t>
  </si>
  <si>
    <t>ORD100725</t>
  </si>
  <si>
    <t>ORD100726</t>
  </si>
  <si>
    <t>ORD100727</t>
  </si>
  <si>
    <t>ORD100728</t>
  </si>
  <si>
    <t>ORD100729</t>
  </si>
  <si>
    <t>ORD100730</t>
  </si>
  <si>
    <t>ORD100731</t>
  </si>
  <si>
    <t>ORD100732</t>
  </si>
  <si>
    <t>ORD100733</t>
  </si>
  <si>
    <t>ORD100734</t>
  </si>
  <si>
    <t>ORD100735</t>
  </si>
  <si>
    <t>ORD100736</t>
  </si>
  <si>
    <t>ORD100737</t>
  </si>
  <si>
    <t>ORD100738</t>
  </si>
  <si>
    <t>ORD100739</t>
  </si>
  <si>
    <t>ORD100740</t>
  </si>
  <si>
    <t>ORD100741</t>
  </si>
  <si>
    <t>ORD100742</t>
  </si>
  <si>
    <t>ORD100743</t>
  </si>
  <si>
    <t>ORD100744</t>
  </si>
  <si>
    <t>ORD100745</t>
  </si>
  <si>
    <t>ORD100746</t>
  </si>
  <si>
    <t>ORD100747</t>
  </si>
  <si>
    <t>ORD100748</t>
  </si>
  <si>
    <t>ORD100749</t>
  </si>
  <si>
    <t>ORD100750</t>
  </si>
  <si>
    <t>ORD100751</t>
  </si>
  <si>
    <t>ORD100752</t>
  </si>
  <si>
    <t>ORD100753</t>
  </si>
  <si>
    <t>ORD100754</t>
  </si>
  <si>
    <t>ORD100755</t>
  </si>
  <si>
    <t>ORD100756</t>
  </si>
  <si>
    <t>ORD100757</t>
  </si>
  <si>
    <t>ORD100758</t>
  </si>
  <si>
    <t>ORD100759</t>
  </si>
  <si>
    <t>ORD100760</t>
  </si>
  <si>
    <t>ORD100761</t>
  </si>
  <si>
    <t>ORD100762</t>
  </si>
  <si>
    <t>ORD100763</t>
  </si>
  <si>
    <t>ORD100764</t>
  </si>
  <si>
    <t>ORD100765</t>
  </si>
  <si>
    <t>ORD100766</t>
  </si>
  <si>
    <t>ORD100767</t>
  </si>
  <si>
    <t>ORD100768</t>
  </si>
  <si>
    <t>ORD100769</t>
  </si>
  <si>
    <t>ORD100770</t>
  </si>
  <si>
    <t>ORD100771</t>
  </si>
  <si>
    <t>ORD100772</t>
  </si>
  <si>
    <t>ORD100773</t>
  </si>
  <si>
    <t>ORD100774</t>
  </si>
  <si>
    <t>ORD100775</t>
  </si>
  <si>
    <t>ORD100776</t>
  </si>
  <si>
    <t>ORD100777</t>
  </si>
  <si>
    <t>ORD100778</t>
  </si>
  <si>
    <t>ORD100779</t>
  </si>
  <si>
    <t>ORD100780</t>
  </si>
  <si>
    <t>ORD100781</t>
  </si>
  <si>
    <t>ORD100782</t>
  </si>
  <si>
    <t>ORD100783</t>
  </si>
  <si>
    <t>ORD100784</t>
  </si>
  <si>
    <t>ORD100785</t>
  </si>
  <si>
    <t>ORD100786</t>
  </si>
  <si>
    <t>ORD100787</t>
  </si>
  <si>
    <t>ORD100788</t>
  </si>
  <si>
    <t>ORD100789</t>
  </si>
  <si>
    <t>ORD100790</t>
  </si>
  <si>
    <t>ORD100791</t>
  </si>
  <si>
    <t>ORD100792</t>
  </si>
  <si>
    <t>ORD100793</t>
  </si>
  <si>
    <t>ORD100794</t>
  </si>
  <si>
    <t>ORD100795</t>
  </si>
  <si>
    <t>ORD100796</t>
  </si>
  <si>
    <t>ORD100797</t>
  </si>
  <si>
    <t>ORD100798</t>
  </si>
  <si>
    <t>ORD100799</t>
  </si>
  <si>
    <t>ORD100800</t>
  </si>
  <si>
    <t>ORD100801</t>
  </si>
  <si>
    <t>ORD100802</t>
  </si>
  <si>
    <t>ORD100803</t>
  </si>
  <si>
    <t>ORD100804</t>
  </si>
  <si>
    <t>ORD100805</t>
  </si>
  <si>
    <t>ORD100806</t>
  </si>
  <si>
    <t>ORD100807</t>
  </si>
  <si>
    <t>ORD100808</t>
  </si>
  <si>
    <t>ORD100809</t>
  </si>
  <si>
    <t>ORD100810</t>
  </si>
  <si>
    <t>ORD100811</t>
  </si>
  <si>
    <t>ORD100812</t>
  </si>
  <si>
    <t>ORD100813</t>
  </si>
  <si>
    <t>ORD100814</t>
  </si>
  <si>
    <t>ORD100815</t>
  </si>
  <si>
    <t>ORD100816</t>
  </si>
  <si>
    <t>ORD100817</t>
  </si>
  <si>
    <t>ORD100818</t>
  </si>
  <si>
    <t>ORD100819</t>
  </si>
  <si>
    <t>ORD100820</t>
  </si>
  <si>
    <t>ORD100821</t>
  </si>
  <si>
    <t>ORD100822</t>
  </si>
  <si>
    <t>ORD100823</t>
  </si>
  <si>
    <t>ORD100824</t>
  </si>
  <si>
    <t>ORD100825</t>
  </si>
  <si>
    <t>ORD100826</t>
  </si>
  <si>
    <t>ORD100827</t>
  </si>
  <si>
    <t>ORD100828</t>
  </si>
  <si>
    <t>ORD100829</t>
  </si>
  <si>
    <t>ORD100830</t>
  </si>
  <si>
    <t>ORD100831</t>
  </si>
  <si>
    <t>ORD100832</t>
  </si>
  <si>
    <t>ORD100833</t>
  </si>
  <si>
    <t>ORD100834</t>
  </si>
  <si>
    <t>ORD100835</t>
  </si>
  <si>
    <t>ORD100836</t>
  </si>
  <si>
    <t>ORD100837</t>
  </si>
  <si>
    <t>ORD100838</t>
  </si>
  <si>
    <t>ORD100839</t>
  </si>
  <si>
    <t>ORD100840</t>
  </si>
  <si>
    <t>ORD100841</t>
  </si>
  <si>
    <t>ORD100842</t>
  </si>
  <si>
    <t>ORD100843</t>
  </si>
  <si>
    <t>ORD100844</t>
  </si>
  <si>
    <t>ORD100845</t>
  </si>
  <si>
    <t>ORD100846</t>
  </si>
  <si>
    <t>ORD100847</t>
  </si>
  <si>
    <t>ORD100848</t>
  </si>
  <si>
    <t>ORD100849</t>
  </si>
  <si>
    <t>ORD100850</t>
  </si>
  <si>
    <t>ORD100851</t>
  </si>
  <si>
    <t>ORD100852</t>
  </si>
  <si>
    <t>ORD100853</t>
  </si>
  <si>
    <t>ORD100854</t>
  </si>
  <si>
    <t>ORD100855</t>
  </si>
  <si>
    <t>ORD100856</t>
  </si>
  <si>
    <t>ORD100857</t>
  </si>
  <si>
    <t>ORD100858</t>
  </si>
  <si>
    <t>ORD100859</t>
  </si>
  <si>
    <t>ORD100860</t>
  </si>
  <si>
    <t>ORD100861</t>
  </si>
  <si>
    <t>ORD100862</t>
  </si>
  <si>
    <t>ORD100863</t>
  </si>
  <si>
    <t>ORD100864</t>
  </si>
  <si>
    <t>ORD100865</t>
  </si>
  <si>
    <t>ORD100866</t>
  </si>
  <si>
    <t>ORD100867</t>
  </si>
  <si>
    <t>ORD100868</t>
  </si>
  <si>
    <t>ORD100869</t>
  </si>
  <si>
    <t>ORD100870</t>
  </si>
  <si>
    <t>ORD100871</t>
  </si>
  <si>
    <t>ORD100872</t>
  </si>
  <si>
    <t>ORD100873</t>
  </si>
  <si>
    <t>ORD100874</t>
  </si>
  <si>
    <t>ORD100875</t>
  </si>
  <si>
    <t>ORD100876</t>
  </si>
  <si>
    <t>ORD100877</t>
  </si>
  <si>
    <t>ORD100878</t>
  </si>
  <si>
    <t>ORD100879</t>
  </si>
  <si>
    <t>ORD100880</t>
  </si>
  <si>
    <t>ORD100881</t>
  </si>
  <si>
    <t>ORD100882</t>
  </si>
  <si>
    <t>ORD100883</t>
  </si>
  <si>
    <t>ORD100884</t>
  </si>
  <si>
    <t>ORD100885</t>
  </si>
  <si>
    <t>ORD100886</t>
  </si>
  <si>
    <t>ORD100887</t>
  </si>
  <si>
    <t>ORD100888</t>
  </si>
  <si>
    <t>ORD100889</t>
  </si>
  <si>
    <t>ORD100890</t>
  </si>
  <si>
    <t>ORD100891</t>
  </si>
  <si>
    <t>ORD100892</t>
  </si>
  <si>
    <t>ORD100893</t>
  </si>
  <si>
    <t>ORD100894</t>
  </si>
  <si>
    <t>ORD100895</t>
  </si>
  <si>
    <t>ORD100896</t>
  </si>
  <si>
    <t>ORD100897</t>
  </si>
  <si>
    <t>ORD100898</t>
  </si>
  <si>
    <t>ORD100899</t>
  </si>
  <si>
    <t>ORD100900</t>
  </si>
  <si>
    <t>ORD100901</t>
  </si>
  <si>
    <t>ORD100902</t>
  </si>
  <si>
    <t>ORD100903</t>
  </si>
  <si>
    <t>ORD100904</t>
  </si>
  <si>
    <t>ORD100905</t>
  </si>
  <si>
    <t>ORD100906</t>
  </si>
  <si>
    <t>ORD100907</t>
  </si>
  <si>
    <t>ORD100908</t>
  </si>
  <si>
    <t>ORD100909</t>
  </si>
  <si>
    <t>ORD100910</t>
  </si>
  <si>
    <t>ORD100911</t>
  </si>
  <si>
    <t>ORD100912</t>
  </si>
  <si>
    <t>ORD100913</t>
  </si>
  <si>
    <t>ORD100914</t>
  </si>
  <si>
    <t>ORD100915</t>
  </si>
  <si>
    <t>ORD100916</t>
  </si>
  <si>
    <t>ORD100917</t>
  </si>
  <si>
    <t>ORD100918</t>
  </si>
  <si>
    <t>ORD100919</t>
  </si>
  <si>
    <t>ORD100920</t>
  </si>
  <si>
    <t>ORD100921</t>
  </si>
  <si>
    <t>ORD100922</t>
  </si>
  <si>
    <t>ORD100923</t>
  </si>
  <si>
    <t>ORD100924</t>
  </si>
  <si>
    <t>ORD100925</t>
  </si>
  <si>
    <t>ORD100926</t>
  </si>
  <si>
    <t>ORD100927</t>
  </si>
  <si>
    <t>ORD100928</t>
  </si>
  <si>
    <t>ORD100929</t>
  </si>
  <si>
    <t>ORD100930</t>
  </si>
  <si>
    <t>ORD100931</t>
  </si>
  <si>
    <t>ORD100932</t>
  </si>
  <si>
    <t>ORD100933</t>
  </si>
  <si>
    <t>ORD100934</t>
  </si>
  <si>
    <t>ORD100935</t>
  </si>
  <si>
    <t>ORD100936</t>
  </si>
  <si>
    <t>ORD100937</t>
  </si>
  <si>
    <t>ORD100938</t>
  </si>
  <si>
    <t>ORD100939</t>
  </si>
  <si>
    <t>ORD100940</t>
  </si>
  <si>
    <t>ORD100941</t>
  </si>
  <si>
    <t>ORD100942</t>
  </si>
  <si>
    <t>ORD100943</t>
  </si>
  <si>
    <t>ORD100944</t>
  </si>
  <si>
    <t>ORD100945</t>
  </si>
  <si>
    <t>ORD100946</t>
  </si>
  <si>
    <t>ORD100947</t>
  </si>
  <si>
    <t>ORD100948</t>
  </si>
  <si>
    <t>ORD100949</t>
  </si>
  <si>
    <t>ORD100950</t>
  </si>
  <si>
    <t>ORD100951</t>
  </si>
  <si>
    <t>ORD100952</t>
  </si>
  <si>
    <t>ORD100953</t>
  </si>
  <si>
    <t>ORD100954</t>
  </si>
  <si>
    <t>ORD100955</t>
  </si>
  <si>
    <t>ORD100956</t>
  </si>
  <si>
    <t>ORD100957</t>
  </si>
  <si>
    <t>ORD100958</t>
  </si>
  <si>
    <t>ORD100959</t>
  </si>
  <si>
    <t>ORD100960</t>
  </si>
  <si>
    <t>ORD100961</t>
  </si>
  <si>
    <t>ORD100962</t>
  </si>
  <si>
    <t>ORD100963</t>
  </si>
  <si>
    <t>ORD100964</t>
  </si>
  <si>
    <t>ORD100965</t>
  </si>
  <si>
    <t>ORD100966</t>
  </si>
  <si>
    <t>ORD100967</t>
  </si>
  <si>
    <t>ORD100968</t>
  </si>
  <si>
    <t>ORD100969</t>
  </si>
  <si>
    <t>ORD100970</t>
  </si>
  <si>
    <t>ORD100971</t>
  </si>
  <si>
    <t>ORD100972</t>
  </si>
  <si>
    <t>ORD100973</t>
  </si>
  <si>
    <t>ORD100974</t>
  </si>
  <si>
    <t>ORD100975</t>
  </si>
  <si>
    <t>ORD100976</t>
  </si>
  <si>
    <t>ORD100977</t>
  </si>
  <si>
    <t>ORD100978</t>
  </si>
  <si>
    <t>ORD100979</t>
  </si>
  <si>
    <t>ORD100980</t>
  </si>
  <si>
    <t>ORD100981</t>
  </si>
  <si>
    <t>ORD100982</t>
  </si>
  <si>
    <t>ORD100983</t>
  </si>
  <si>
    <t>ORD100984</t>
  </si>
  <si>
    <t>ORD100985</t>
  </si>
  <si>
    <t>ORD100986</t>
  </si>
  <si>
    <t>ORD100987</t>
  </si>
  <si>
    <t>ORD100988</t>
  </si>
  <si>
    <t>ORD100989</t>
  </si>
  <si>
    <t>ORD100990</t>
  </si>
  <si>
    <t>ORD100991</t>
  </si>
  <si>
    <t>ORD100992</t>
  </si>
  <si>
    <t>ORD100993</t>
  </si>
  <si>
    <t>ORD100994</t>
  </si>
  <si>
    <t>ORD100995</t>
  </si>
  <si>
    <t>ORD100996</t>
  </si>
  <si>
    <t>ORD100997</t>
  </si>
  <si>
    <t>ORD100998</t>
  </si>
  <si>
    <t>ORD100999</t>
  </si>
  <si>
    <t>Row Labels</t>
  </si>
  <si>
    <t>Sum of Sales Amount</t>
  </si>
  <si>
    <t>Sum of Profit</t>
  </si>
  <si>
    <t>Grand Total</t>
  </si>
  <si>
    <t>Sum of Quantity Sold</t>
  </si>
  <si>
    <t>Column Labels</t>
  </si>
  <si>
    <t>Sum of Discount (%)</t>
  </si>
  <si>
    <t>Delhi</t>
  </si>
  <si>
    <t>Gujarat</t>
  </si>
  <si>
    <t>Karnataka</t>
  </si>
  <si>
    <t>Maharashtra</t>
  </si>
  <si>
    <t>Rajasthan</t>
  </si>
  <si>
    <t>TamilNadu</t>
  </si>
  <si>
    <t>2023</t>
  </si>
  <si>
    <t>Average of Discount (%)</t>
  </si>
  <si>
    <t>Count of Order ID</t>
  </si>
  <si>
    <t>Average of Profit</t>
  </si>
  <si>
    <t>2024</t>
  </si>
  <si>
    <t>2025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</si>
</sst>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yyyy\-mm\-dd\ hh:mm:ss"/>
    <numFmt numFmtId="165" formatCode="[$₹-4009]\ #,##0.00"/>
  </numFmts>
  <fonts count="8" x14ac:knownFonts="1">
    <font>
      <sz val="11"/>
      <color theme="1"/>
      <name val="Calibri"/>
      <family val="2"/>
      <scheme val="minor"/>
    </font>
    <font>
      <b/>
      <sz val="11"/>
      <color theme="1"/>
      <name val="Calibri"/>
      <family val="2"/>
      <scheme val="minor"/>
    </font>
    <font>
      <b/>
      <sz val="20"/>
      <color rgb="FFFAFAFA"/>
      <name val="Calibri"/>
      <family val="2"/>
      <scheme val="minor"/>
    </font>
    <font>
      <b/>
      <sz val="16"/>
      <color theme="1"/>
      <name val="Calibri"/>
      <family val="2"/>
      <scheme val="minor"/>
    </font>
    <font>
      <sz val="11"/>
      <color theme="0"/>
      <name val="Calibri"/>
      <family val="2"/>
      <scheme val="minor"/>
    </font>
    <font>
      <sz val="36"/>
      <color theme="0"/>
      <name val="Calibri"/>
      <family val="2"/>
      <scheme val="minor"/>
    </font>
    <font>
      <b/>
      <sz val="11"/>
      <color rgb="FF000000"/>
      <name val="Calibri"/>
      <family val="2"/>
      <scheme val="minor"/>
    </font>
    <font>
      <sz val="11"/>
      <color theme="1" tint="0.249977111117893"/>
      <name val="Calibri"/>
      <family val="2"/>
      <scheme val="minor"/>
    </font>
  </fonts>
  <fills count="4">
    <fill>
      <patternFill patternType="none"/>
    </fill>
    <fill>
      <patternFill patternType="gray125"/>
    </fill>
    <fill>
      <patternFill patternType="solid">
        <fgColor rgb="FF1E1E1E"/>
        <bgColor indexed="64"/>
      </patternFill>
    </fill>
    <fill>
      <patternFill patternType="solid">
        <fgColor rgb="FFDCE6F1"/>
        <bgColor rgb="FFDCE6F1"/>
      </patternFill>
    </fill>
  </fills>
  <borders count="12">
    <border>
      <left/>
      <right/>
      <top/>
      <bottom/>
      <diagonal/>
    </border>
    <border>
      <left style="thin">
        <color auto="1"/>
      </left>
      <right style="thin">
        <color auto="1"/>
      </right>
      <top/>
      <bottom style="thin">
        <color auto="1"/>
      </bottom>
      <diagonal/>
    </border>
    <border>
      <left style="thin">
        <color indexed="65"/>
      </left>
      <right/>
      <top style="thin">
        <color indexed="65"/>
      </top>
      <bottom/>
      <diagonal/>
    </border>
    <border>
      <left/>
      <right/>
      <top/>
      <bottom style="thin">
        <color rgb="FF95B3D7"/>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26">
    <xf numFmtId="0" fontId="0" fillId="0" borderId="0" xfId="0"/>
    <xf numFmtId="164" fontId="0" fillId="0" borderId="0" xfId="0" applyNumberFormat="1"/>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2" borderId="0" xfId="0" applyFill="1"/>
    <xf numFmtId="0" fontId="4" fillId="2" borderId="0" xfId="0" applyFont="1" applyFill="1"/>
    <xf numFmtId="0" fontId="5" fillId="2" borderId="0" xfId="0" applyFont="1" applyFill="1"/>
    <xf numFmtId="0" fontId="0" fillId="0" borderId="2" xfId="0" applyBorder="1"/>
    <xf numFmtId="165" fontId="1" fillId="0" borderId="1" xfId="0" applyNumberFormat="1" applyFont="1" applyBorder="1" applyAlignment="1">
      <alignment horizontal="center" vertical="top"/>
    </xf>
    <xf numFmtId="165" fontId="0" fillId="0" borderId="0" xfId="0" applyNumberFormat="1"/>
    <xf numFmtId="0" fontId="6" fillId="3" borderId="3" xfId="0" applyFont="1" applyFill="1" applyBorder="1"/>
    <xf numFmtId="10" fontId="1" fillId="0" borderId="1" xfId="0" applyNumberFormat="1" applyFont="1" applyBorder="1" applyAlignment="1">
      <alignment horizontal="center" vertical="top"/>
    </xf>
    <xf numFmtId="10" fontId="0" fillId="0" borderId="0" xfId="0" applyNumberFormat="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0" fontId="7" fillId="2" borderId="0" xfId="0" applyFont="1" applyFill="1"/>
    <xf numFmtId="0" fontId="3" fillId="2" borderId="0" xfId="0" applyFont="1" applyFill="1" applyAlignment="1">
      <alignment horizontal="center" vertical="center"/>
    </xf>
    <xf numFmtId="0" fontId="2" fillId="2" borderId="0" xfId="0" applyFont="1" applyFill="1" applyAlignment="1">
      <alignment horizontal="center" vertical="center"/>
    </xf>
    <xf numFmtId="0" fontId="0" fillId="0" borderId="0" xfId="0" applyNumberFormat="1"/>
  </cellXfs>
  <cellStyles count="1">
    <cellStyle name="Normal" xfId="0" builtinId="0"/>
  </cellStyles>
  <dxfs count="10">
    <dxf>
      <numFmt numFmtId="0" formatCode="General"/>
    </dxf>
    <dxf>
      <numFmt numFmtId="164" formatCode="yyyy\-mm\-dd\ hh:mm:ss"/>
    </dxf>
    <dxf>
      <border outline="0">
        <top style="thin">
          <color auto="1"/>
        </top>
      </border>
    </dxf>
    <dxf>
      <border outline="0">
        <bottom style="thin">
          <color auto="1"/>
        </bottom>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font>
        <color rgb="FF3A3A3A"/>
      </font>
    </dxf>
    <dxf>
      <font>
        <color rgb="FF181818"/>
      </font>
    </dxf>
    <dxf>
      <font>
        <b/>
        <i val="0"/>
        <sz val="14"/>
        <color theme="0"/>
      </font>
      <border>
        <left style="thin">
          <color theme="0"/>
        </left>
        <right style="thin">
          <color theme="0"/>
        </right>
        <top style="thin">
          <color theme="0"/>
        </top>
        <bottom style="thin">
          <color theme="0"/>
        </bottom>
      </border>
    </dxf>
    <dxf>
      <font>
        <color rgb="FF181818"/>
      </font>
      <fill>
        <patternFill>
          <bgColor rgb="FF181818"/>
        </patternFill>
      </fill>
    </dxf>
    <dxf>
      <font>
        <color rgb="FFFAFAFA"/>
      </font>
      <fill>
        <patternFill>
          <bgColor theme="1" tint="0.34998626667073579"/>
        </patternFill>
      </fill>
    </dxf>
  </dxfs>
  <tableStyles count="4" defaultTableStyle="TableStyleMedium9" defaultPivotStyle="PivotStyleLight16">
    <tableStyle name="Slicer Style 1" pivot="0" table="0" count="1" xr9:uid="{D921AD51-B4B6-4DE5-8437-4F900F5BC170}">
      <tableStyleElement type="wholeTable" dxfId="9"/>
    </tableStyle>
    <tableStyle name="Slicer Style 2" pivot="0" table="0" count="10" xr9:uid="{7F859425-075D-433F-8CBD-E9022053535C}">
      <tableStyleElement type="wholeTable" dxfId="8"/>
      <tableStyleElement type="headerRow" dxfId="7"/>
    </tableStyle>
    <tableStyle name="Slicer Style 3" pivot="0" table="0" count="1" xr9:uid="{80A78CD3-2D8B-412B-B1E7-F2F87B3A7A65}">
      <tableStyleElement type="wholeTable" dxfId="6"/>
    </tableStyle>
    <tableStyle name="Slicer Style 4" pivot="0" table="0" count="1" xr9:uid="{C5C61BEE-BFCB-483D-BB6F-9E03E6B99185}">
      <tableStyleElement type="wholeTable" dxfId="5"/>
    </tableStyle>
  </tableStyles>
  <colors>
    <mruColors>
      <color rgb="FF1E1E1E"/>
      <color rgb="FF2A2A2A"/>
      <color rgb="FF3A3A3A"/>
      <color rgb="FFFAFAFA"/>
      <color rgb="FF181818"/>
      <color rgb="FF82C8CF"/>
      <color rgb="FFB0B0B0"/>
      <color rgb="FF3A86FF"/>
      <color rgb="FFBFBFBF"/>
    </mruColors>
  </colors>
  <extLst>
    <ext xmlns:x14="http://schemas.microsoft.com/office/spreadsheetml/2009/9/main" uri="{46F421CA-312F-682f-3DD2-61675219B42D}">
      <x14:dxfs count="8">
        <dxf>
          <font>
            <color rgb="FF3A3A3A"/>
          </font>
        </dxf>
        <dxf>
          <font>
            <color rgb="FF3A3A3A"/>
          </font>
        </dxf>
        <dxf>
          <font>
            <color rgb="FF3A3A3A"/>
          </font>
        </dxf>
        <dxf>
          <font>
            <color rgb="FF3A3A3A"/>
          </font>
        </dxf>
        <dxf>
          <font>
            <color theme="0" tint="-0.14996795556505021"/>
          </font>
        </dxf>
        <dxf>
          <font>
            <color theme="0" tint="-0.14996795556505021"/>
          </font>
        </dxf>
        <dxf>
          <font>
            <color rgb="FF2A2A2A"/>
          </font>
        </dxf>
        <dxf>
          <font>
            <color theme="0" tint="-0.14996795556505021"/>
          </font>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3"/>
        <x14:slicerStyle name="Slicer Style 4"/>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4.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9.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1.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2.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3.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4.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5.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6.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37.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Ex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[Retail_Sales_Dataset_Cleaned(3).xlsx]Sheet2!PivotTable2</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Sheet2!$A$9</c:f>
              <c:strCache>
                <c:ptCount val="1"/>
                <c:pt idx="0">
                  <c:v>Sum of Sales Amount</c:v>
                </c:pt>
              </c:strCache>
            </c:strRef>
          </c:tx>
          <c:spPr>
            <a:ln w="28575" cap="rnd">
              <a:solidFill>
                <a:schemeClr val="accent1"/>
              </a:solidFill>
              <a:round/>
            </a:ln>
            <a:effectLst/>
          </c:spPr>
          <c:marker>
            <c:symbol val="none"/>
          </c:marker>
          <c:cat>
            <c:strRef>
              <c:f>Sheet2!$A$10</c:f>
              <c:strCache>
                <c:ptCount val="1"/>
                <c:pt idx="0">
                  <c:v>Total</c:v>
                </c:pt>
              </c:strCache>
            </c:strRef>
          </c:cat>
          <c:val>
            <c:numRef>
              <c:f>Sheet2!$A$10</c:f>
              <c:numCache>
                <c:formatCode>General</c:formatCode>
                <c:ptCount val="1"/>
                <c:pt idx="0">
                  <c:v>37108182</c:v>
                </c:pt>
              </c:numCache>
            </c:numRef>
          </c:val>
          <c:smooth val="0"/>
          <c:extLst>
            <c:ext xmlns:c16="http://schemas.microsoft.com/office/drawing/2014/chart" uri="{C3380CC4-5D6E-409C-BE32-E72D297353CC}">
              <c16:uniqueId val="{00000000-C486-4CAA-9533-821C65C850A1}"/>
            </c:ext>
          </c:extLst>
        </c:ser>
        <c:ser>
          <c:idx val="1"/>
          <c:order val="1"/>
          <c:tx>
            <c:strRef>
              <c:f>Sheet2!$B$9</c:f>
              <c:strCache>
                <c:ptCount val="1"/>
                <c:pt idx="0">
                  <c:v>Sum of Profit</c:v>
                </c:pt>
              </c:strCache>
            </c:strRef>
          </c:tx>
          <c:spPr>
            <a:ln w="28575" cap="rnd">
              <a:solidFill>
                <a:schemeClr val="accent2"/>
              </a:solidFill>
              <a:round/>
            </a:ln>
            <a:effectLst/>
          </c:spPr>
          <c:marker>
            <c:symbol val="none"/>
          </c:marker>
          <c:cat>
            <c:strRef>
              <c:f>Sheet2!$A$10</c:f>
              <c:strCache>
                <c:ptCount val="1"/>
                <c:pt idx="0">
                  <c:v>Total</c:v>
                </c:pt>
              </c:strCache>
            </c:strRef>
          </c:cat>
          <c:val>
            <c:numRef>
              <c:f>Sheet2!$B$10</c:f>
              <c:numCache>
                <c:formatCode>General</c:formatCode>
                <c:ptCount val="1"/>
                <c:pt idx="0">
                  <c:v>5564945</c:v>
                </c:pt>
              </c:numCache>
            </c:numRef>
          </c:val>
          <c:smooth val="0"/>
          <c:extLst>
            <c:ext xmlns:c16="http://schemas.microsoft.com/office/drawing/2014/chart" uri="{C3380CC4-5D6E-409C-BE32-E72D297353CC}">
              <c16:uniqueId val="{00000001-C486-4CAA-9533-821C65C850A1}"/>
            </c:ext>
          </c:extLst>
        </c:ser>
        <c:dLbls>
          <c:showLegendKey val="0"/>
          <c:showVal val="0"/>
          <c:showCatName val="0"/>
          <c:showSerName val="0"/>
          <c:showPercent val="0"/>
          <c:showBubbleSize val="0"/>
        </c:dLbls>
        <c:smooth val="0"/>
        <c:axId val="648832415"/>
        <c:axId val="766782575"/>
      </c:lineChart>
      <c:catAx>
        <c:axId val="648832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6782575"/>
        <c:crosses val="autoZero"/>
        <c:auto val="1"/>
        <c:lblAlgn val="ctr"/>
        <c:lblOffset val="100"/>
        <c:noMultiLvlLbl val="0"/>
      </c:catAx>
      <c:valAx>
        <c:axId val="7667825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88324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[Retail_Sales_Dataset_Cleaned(3).xlsx]Sheet2!PivotTable10</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Sheet2!$B$108</c:f>
              <c:strCache>
                <c:ptCount val="1"/>
                <c:pt idx="0">
                  <c:v>Total</c:v>
                </c:pt>
              </c:strCache>
            </c:strRef>
          </c:tx>
          <c:spPr>
            <a:solidFill>
              <a:schemeClr val="accent1"/>
            </a:solidFill>
            <a:ln>
              <a:noFill/>
            </a:ln>
            <a:effectLst/>
          </c:spPr>
          <c:invertIfNegative val="0"/>
          <c:cat>
            <c:strRef>
              <c:f>Sheet2!$A$109:$A$113</c:f>
              <c:strCache>
                <c:ptCount val="5"/>
                <c:pt idx="0">
                  <c:v>0</c:v>
                </c:pt>
                <c:pt idx="1">
                  <c:v>20</c:v>
                </c:pt>
                <c:pt idx="2">
                  <c:v>5</c:v>
                </c:pt>
                <c:pt idx="3">
                  <c:v>10</c:v>
                </c:pt>
                <c:pt idx="4">
                  <c:v>15</c:v>
                </c:pt>
              </c:strCache>
            </c:strRef>
          </c:cat>
          <c:val>
            <c:numRef>
              <c:f>Sheet2!$B$109:$B$113</c:f>
              <c:numCache>
                <c:formatCode>General</c:formatCode>
                <c:ptCount val="5"/>
                <c:pt idx="0">
                  <c:v>2252</c:v>
                </c:pt>
                <c:pt idx="1">
                  <c:v>2461</c:v>
                </c:pt>
                <c:pt idx="2">
                  <c:v>2592</c:v>
                </c:pt>
                <c:pt idx="3">
                  <c:v>2608</c:v>
                </c:pt>
                <c:pt idx="4">
                  <c:v>2658</c:v>
                </c:pt>
              </c:numCache>
            </c:numRef>
          </c:val>
          <c:extLst>
            <c:ext xmlns:c16="http://schemas.microsoft.com/office/drawing/2014/chart" uri="{C3380CC4-5D6E-409C-BE32-E72D297353CC}">
              <c16:uniqueId val="{00000000-AF8F-486A-8092-EB13C1DA6AE6}"/>
            </c:ext>
          </c:extLst>
        </c:ser>
        <c:dLbls>
          <c:showLegendKey val="0"/>
          <c:showVal val="0"/>
          <c:showCatName val="0"/>
          <c:showSerName val="0"/>
          <c:showPercent val="0"/>
          <c:showBubbleSize val="0"/>
        </c:dLbls>
        <c:gapWidth val="219"/>
        <c:overlap val="-27"/>
        <c:axId val="894382559"/>
        <c:axId val="894381599"/>
      </c:barChart>
      <c:catAx>
        <c:axId val="894382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4381599"/>
        <c:crosses val="autoZero"/>
        <c:auto val="1"/>
        <c:lblAlgn val="ctr"/>
        <c:lblOffset val="100"/>
        <c:noMultiLvlLbl val="0"/>
      </c:catAx>
      <c:valAx>
        <c:axId val="8943815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43825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[Retail_Sales_Dataset_Cleaned(3).xlsx]Sheet2!PivotTable11</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Sheet2!$B$123</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Sheet2!$A$124:$A$128</c:f>
              <c:strCache>
                <c:ptCount val="4"/>
                <c:pt idx="0">
                  <c:v>East</c:v>
                </c:pt>
                <c:pt idx="1">
                  <c:v>North</c:v>
                </c:pt>
                <c:pt idx="2">
                  <c:v>South</c:v>
                </c:pt>
                <c:pt idx="3">
                  <c:v>West</c:v>
                </c:pt>
              </c:strCache>
            </c:strRef>
          </c:cat>
          <c:val>
            <c:numRef>
              <c:f>Sheet2!$B$124:$B$128</c:f>
              <c:numCache>
                <c:formatCode>General</c:formatCode>
                <c:ptCount val="4"/>
                <c:pt idx="0">
                  <c:v>375</c:v>
                </c:pt>
                <c:pt idx="1">
                  <c:v>615</c:v>
                </c:pt>
                <c:pt idx="2">
                  <c:v>420</c:v>
                </c:pt>
                <c:pt idx="3">
                  <c:v>365</c:v>
                </c:pt>
              </c:numCache>
            </c:numRef>
          </c:val>
          <c:extLst>
            <c:ext xmlns:c16="http://schemas.microsoft.com/office/drawing/2014/chart" uri="{C3380CC4-5D6E-409C-BE32-E72D297353CC}">
              <c16:uniqueId val="{00000000-EA20-45AB-B0A6-B7A1ABF8867B}"/>
            </c:ext>
          </c:extLst>
        </c:ser>
        <c:dLbls>
          <c:dLblPos val="inEnd"/>
          <c:showLegendKey val="0"/>
          <c:showVal val="1"/>
          <c:showCatName val="0"/>
          <c:showSerName val="0"/>
          <c:showPercent val="0"/>
          <c:showBubbleSize val="0"/>
        </c:dLbls>
        <c:gapWidth val="65"/>
        <c:axId val="1022641711"/>
        <c:axId val="1022642671"/>
      </c:barChart>
      <c:catAx>
        <c:axId val="102264171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022642671"/>
        <c:crosses val="autoZero"/>
        <c:auto val="1"/>
        <c:lblAlgn val="ctr"/>
        <c:lblOffset val="100"/>
        <c:noMultiLvlLbl val="0"/>
      </c:catAx>
      <c:valAx>
        <c:axId val="1022642671"/>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022641711"/>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[Retail_Sales_Dataset_Cleaned(3).xlsx]Sheet2!PivotTable3</c:name>
    <c:fmtId val="2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37CEF"/>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637CEF"/>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637CEF"/>
          </a:solidFill>
          <a:ln w="19050">
            <a:solidFill>
              <a:schemeClr val="lt1"/>
            </a:solidFill>
          </a:ln>
          <a:effectLst/>
        </c:spPr>
      </c:pivotFmt>
      <c:pivotFmt>
        <c:idx val="3"/>
        <c:spPr>
          <a:solidFill>
            <a:srgbClr val="637CEF"/>
          </a:solidFill>
          <a:ln w="19050">
            <a:solidFill>
              <a:schemeClr val="lt1"/>
            </a:solidFill>
          </a:ln>
          <a:effectLst/>
        </c:spPr>
      </c:pivotFmt>
      <c:pivotFmt>
        <c:idx val="4"/>
        <c:spPr>
          <a:solidFill>
            <a:srgbClr val="637CEF"/>
          </a:solidFill>
          <a:ln w="19050">
            <a:solidFill>
              <a:schemeClr val="lt1"/>
            </a:solidFill>
          </a:ln>
          <a:effectLst/>
        </c:spPr>
      </c:pivotFmt>
      <c:pivotFmt>
        <c:idx val="5"/>
        <c:spPr>
          <a:solidFill>
            <a:srgbClr val="637CEF"/>
          </a:solidFill>
          <a:ln w="19050">
            <a:solidFill>
              <a:schemeClr val="lt1"/>
            </a:solidFill>
          </a:ln>
          <a:effectLst/>
        </c:spPr>
      </c:pivotFmt>
      <c:pivotFmt>
        <c:idx val="6"/>
        <c:spPr>
          <a:solidFill>
            <a:srgbClr val="637CEF"/>
          </a:solidFill>
          <a:ln w="19050">
            <a:solidFill>
              <a:schemeClr val="lt1"/>
            </a:solidFill>
          </a:ln>
          <a:effectLst/>
        </c:spPr>
      </c:pivotFmt>
      <c:pivotFmt>
        <c:idx val="7"/>
        <c:spPr>
          <a:solidFill>
            <a:srgbClr val="637CEF"/>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637CEF"/>
          </a:solidFill>
          <a:ln w="19050">
            <a:solidFill>
              <a:schemeClr val="lt1"/>
            </a:solidFill>
          </a:ln>
          <a:effectLst/>
        </c:spPr>
      </c:pivotFmt>
      <c:pivotFmt>
        <c:idx val="9"/>
        <c:spPr>
          <a:solidFill>
            <a:srgbClr val="637CEF"/>
          </a:solidFill>
          <a:ln w="19050">
            <a:solidFill>
              <a:schemeClr val="lt1"/>
            </a:solidFill>
          </a:ln>
          <a:effectLst/>
        </c:spPr>
      </c:pivotFmt>
      <c:pivotFmt>
        <c:idx val="10"/>
        <c:spPr>
          <a:solidFill>
            <a:srgbClr val="637CEF"/>
          </a:solidFill>
          <a:ln w="19050">
            <a:solidFill>
              <a:schemeClr val="lt1"/>
            </a:solidFill>
          </a:ln>
          <a:effectLst/>
        </c:spPr>
      </c:pivotFmt>
      <c:pivotFmt>
        <c:idx val="11"/>
        <c:spPr>
          <a:solidFill>
            <a:srgbClr val="637CEF"/>
          </a:solidFill>
          <a:ln w="19050">
            <a:solidFill>
              <a:schemeClr val="lt1"/>
            </a:solidFill>
          </a:ln>
          <a:effectLst/>
        </c:spPr>
      </c:pivotFmt>
      <c:pivotFmt>
        <c:idx val="12"/>
        <c:spPr>
          <a:solidFill>
            <a:srgbClr val="637CEF"/>
          </a:solidFill>
          <a:ln w="19050">
            <a:solidFill>
              <a:schemeClr val="lt1"/>
            </a:solidFill>
          </a:ln>
          <a:effectLst/>
        </c:spPr>
      </c:pivotFmt>
      <c:pivotFmt>
        <c:idx val="13"/>
        <c:spPr>
          <a:solidFill>
            <a:srgbClr val="637CEF"/>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637CEF"/>
          </a:solidFill>
          <a:ln w="19050">
            <a:solidFill>
              <a:schemeClr val="lt1"/>
            </a:solidFill>
          </a:ln>
          <a:effectLst/>
        </c:spPr>
      </c:pivotFmt>
      <c:pivotFmt>
        <c:idx val="15"/>
        <c:spPr>
          <a:solidFill>
            <a:srgbClr val="637CEF"/>
          </a:solidFill>
          <a:ln w="19050">
            <a:solidFill>
              <a:schemeClr val="lt1"/>
            </a:solidFill>
          </a:ln>
          <a:effectLst/>
        </c:spPr>
      </c:pivotFmt>
      <c:pivotFmt>
        <c:idx val="16"/>
        <c:spPr>
          <a:solidFill>
            <a:srgbClr val="637CEF"/>
          </a:solidFill>
          <a:ln w="19050">
            <a:solidFill>
              <a:schemeClr val="lt1"/>
            </a:solidFill>
          </a:ln>
          <a:effectLst/>
        </c:spPr>
      </c:pivotFmt>
      <c:pivotFmt>
        <c:idx val="17"/>
        <c:spPr>
          <a:solidFill>
            <a:srgbClr val="637CEF"/>
          </a:solidFill>
          <a:ln w="19050">
            <a:solidFill>
              <a:schemeClr val="lt1"/>
            </a:solidFill>
          </a:ln>
          <a:effectLst/>
        </c:spPr>
      </c:pivotFmt>
    </c:pivotFmts>
    <c:plotArea>
      <c:layout/>
      <c:pieChart>
        <c:varyColors val="1"/>
        <c:ser>
          <c:idx val="0"/>
          <c:order val="0"/>
          <c:tx>
            <c:strRef>
              <c:f>Sheet2!$B$17</c:f>
              <c:strCache>
                <c:ptCount val="1"/>
                <c:pt idx="0">
                  <c:v>Total</c:v>
                </c:pt>
              </c:strCache>
            </c:strRef>
          </c:tx>
          <c:dPt>
            <c:idx val="0"/>
            <c:bubble3D val="0"/>
            <c:spPr>
              <a:solidFill>
                <a:srgbClr val="637CEF"/>
              </a:solidFill>
              <a:ln w="19050">
                <a:solidFill>
                  <a:schemeClr val="lt1"/>
                </a:solidFill>
              </a:ln>
              <a:effectLst/>
            </c:spPr>
            <c:extLst>
              <c:ext xmlns:c16="http://schemas.microsoft.com/office/drawing/2014/chart" uri="{C3380CC4-5D6E-409C-BE32-E72D297353CC}">
                <c16:uniqueId val="{00000001-751E-47E2-AAEB-162ECA26440B}"/>
              </c:ext>
            </c:extLst>
          </c:dPt>
          <c:dPt>
            <c:idx val="1"/>
            <c:bubble3D val="0"/>
            <c:spPr>
              <a:solidFill>
                <a:srgbClr val="E3008C"/>
              </a:solidFill>
              <a:ln w="19050">
                <a:solidFill>
                  <a:schemeClr val="lt1"/>
                </a:solidFill>
              </a:ln>
              <a:effectLst/>
            </c:spPr>
            <c:extLst>
              <c:ext xmlns:c16="http://schemas.microsoft.com/office/drawing/2014/chart" uri="{C3380CC4-5D6E-409C-BE32-E72D297353CC}">
                <c16:uniqueId val="{00000003-751E-47E2-AAEB-162ECA26440B}"/>
              </c:ext>
            </c:extLst>
          </c:dPt>
          <c:dPt>
            <c:idx val="2"/>
            <c:bubble3D val="0"/>
            <c:spPr>
              <a:solidFill>
                <a:srgbClr val="2AA0A4"/>
              </a:solidFill>
              <a:ln w="19050">
                <a:solidFill>
                  <a:schemeClr val="lt1"/>
                </a:solidFill>
              </a:ln>
              <a:effectLst/>
            </c:spPr>
            <c:extLst>
              <c:ext xmlns:c16="http://schemas.microsoft.com/office/drawing/2014/chart" uri="{C3380CC4-5D6E-409C-BE32-E72D297353CC}">
                <c16:uniqueId val="{00000005-751E-47E2-AAEB-162ECA26440B}"/>
              </c:ext>
            </c:extLst>
          </c:dPt>
          <c:dPt>
            <c:idx val="3"/>
            <c:bubble3D val="0"/>
            <c:spPr>
              <a:solidFill>
                <a:srgbClr val="9373C0"/>
              </a:solidFill>
              <a:ln w="19050">
                <a:solidFill>
                  <a:schemeClr val="lt1"/>
                </a:solidFill>
              </a:ln>
              <a:effectLst/>
            </c:spPr>
            <c:extLst>
              <c:ext xmlns:c16="http://schemas.microsoft.com/office/drawing/2014/chart" uri="{C3380CC4-5D6E-409C-BE32-E72D297353CC}">
                <c16:uniqueId val="{00000007-751E-47E2-AAEB-162ECA26440B}"/>
              </c:ext>
            </c:extLst>
          </c:dPt>
          <c:dPt>
            <c:idx val="4"/>
            <c:bubble3D val="0"/>
            <c:spPr>
              <a:solidFill>
                <a:srgbClr val="13A10E"/>
              </a:solidFill>
              <a:ln w="19050">
                <a:solidFill>
                  <a:schemeClr val="lt1"/>
                </a:solidFill>
              </a:ln>
              <a:effectLst/>
            </c:spPr>
            <c:extLst>
              <c:ext xmlns:c16="http://schemas.microsoft.com/office/drawing/2014/chart" uri="{C3380CC4-5D6E-409C-BE32-E72D297353CC}">
                <c16:uniqueId val="{00000009-751E-47E2-AAEB-162ECA26440B}"/>
              </c:ext>
            </c:extLst>
          </c:dPt>
          <c:cat>
            <c:strRef>
              <c:f>Sheet2!$A$18:$A$22</c:f>
              <c:strCache>
                <c:ptCount val="4"/>
                <c:pt idx="0">
                  <c:v>East</c:v>
                </c:pt>
                <c:pt idx="1">
                  <c:v>North</c:v>
                </c:pt>
                <c:pt idx="2">
                  <c:v>South</c:v>
                </c:pt>
                <c:pt idx="3">
                  <c:v>West</c:v>
                </c:pt>
              </c:strCache>
            </c:strRef>
          </c:cat>
          <c:val>
            <c:numRef>
              <c:f>Sheet2!$B$18:$B$22</c:f>
              <c:numCache>
                <c:formatCode>General</c:formatCode>
                <c:ptCount val="4"/>
                <c:pt idx="0">
                  <c:v>8585461</c:v>
                </c:pt>
                <c:pt idx="1">
                  <c:v>9800298</c:v>
                </c:pt>
                <c:pt idx="2">
                  <c:v>8653604</c:v>
                </c:pt>
                <c:pt idx="3">
                  <c:v>10068819</c:v>
                </c:pt>
              </c:numCache>
            </c:numRef>
          </c:val>
          <c:extLst>
            <c:ext xmlns:c16="http://schemas.microsoft.com/office/drawing/2014/chart" uri="{C3380CC4-5D6E-409C-BE32-E72D297353CC}">
              <c16:uniqueId val="{00000000-631A-4B78-AEC2-F7EA98D769F2}"/>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 Discount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Sheet2!$K$169</c:f>
              <c:strCache>
                <c:ptCount val="1"/>
                <c:pt idx="0">
                  <c:v>Total</c:v>
                </c:pt>
              </c:strCache>
            </c:strRef>
          </c:tx>
          <c:spPr>
            <a:solidFill>
              <a:srgbClr val="637CEF"/>
            </a:solidFill>
            <a:ln>
              <a:noFill/>
            </a:ln>
            <a:effectLst/>
          </c:spPr>
          <c:invertIfNegative val="0"/>
          <c:cat>
            <c:strRef>
              <c:f>Sheet2!$J$170:$J$173</c:f>
              <c:strCache>
                <c:ptCount val="3"/>
                <c:pt idx="0">
                  <c:v>Electronics</c:v>
                </c:pt>
                <c:pt idx="1">
                  <c:v>Furniture</c:v>
                </c:pt>
                <c:pt idx="2">
                  <c:v>Office Supplies</c:v>
                </c:pt>
              </c:strCache>
            </c:strRef>
          </c:cat>
          <c:val>
            <c:numRef>
              <c:f>Sheet2!$K$170:$K$173</c:f>
              <c:numCache>
                <c:formatCode>General</c:formatCode>
                <c:ptCount val="3"/>
                <c:pt idx="0">
                  <c:v>3530</c:v>
                </c:pt>
                <c:pt idx="1">
                  <c:v>3665</c:v>
                </c:pt>
                <c:pt idx="2">
                  <c:v>3075</c:v>
                </c:pt>
              </c:numCache>
            </c:numRef>
          </c:val>
          <c:extLst>
            <c:ext xmlns:c16="http://schemas.microsoft.com/office/drawing/2014/chart" uri="{C3380CC4-5D6E-409C-BE32-E72D297353CC}">
              <c16:uniqueId val="{00000000-B3F1-443B-87B5-280B8E23D941}"/>
            </c:ext>
          </c:extLst>
        </c:ser>
        <c:dLbls>
          <c:showLegendKey val="0"/>
          <c:showVal val="0"/>
          <c:showCatName val="0"/>
          <c:showSerName val="0"/>
          <c:showPercent val="0"/>
          <c:showBubbleSize val="0"/>
        </c:dLbls>
        <c:gapWidth val="219"/>
        <c:overlap val="-27"/>
        <c:axId val="1022421511"/>
        <c:axId val="2083021319"/>
      </c:barChart>
      <c:catAx>
        <c:axId val="10224215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3021319"/>
        <c:crosses val="autoZero"/>
        <c:auto val="1"/>
        <c:lblAlgn val="ctr"/>
        <c:lblOffset val="100"/>
        <c:noMultiLvlLbl val="0"/>
      </c:catAx>
      <c:valAx>
        <c:axId val="20830213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242151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637CEF"/>
          </a:solidFill>
          <a:ln w="28575" cap="rnd">
            <a:solidFill>
              <a:srgbClr val="637CE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Series1</c:v>
          </c:tx>
          <c:spPr>
            <a:solidFill>
              <a:srgbClr val="637CEF"/>
            </a:solidFill>
            <a:ln>
              <a:noFill/>
            </a:ln>
            <a:effectLst/>
          </c:spPr>
          <c:invertIfNegative val="0"/>
          <c:cat>
            <c:strLit>
              <c:ptCount val="349"/>
              <c:pt idx="0">
                <c:v>2023 Qtr1 Jan 2023-01-05 00.00.00</c:v>
              </c:pt>
              <c:pt idx="1">
                <c:v>2023 Qtr1 Jan 2023-01-10 00.00.00</c:v>
              </c:pt>
              <c:pt idx="2">
                <c:v>2023 Qtr1 Jan 2023-01-11 00.00.00</c:v>
              </c:pt>
              <c:pt idx="3">
                <c:v>2023 Qtr1 Jan 2023-01-14 00.00.00</c:v>
              </c:pt>
              <c:pt idx="4">
                <c:v>2023 Qtr1 Jan 2023-01-17 00.00.00</c:v>
              </c:pt>
              <c:pt idx="5">
                <c:v>2023 Qtr1 Jan 2023-01-18 00.00.00</c:v>
              </c:pt>
              <c:pt idx="6">
                <c:v>2023 Qtr1 Jan 2023-01-19 00.00.00</c:v>
              </c:pt>
              <c:pt idx="7">
                <c:v>2023 Qtr1 Jan 2023-01-23 00.00.00</c:v>
              </c:pt>
              <c:pt idx="8">
                <c:v>2023 Qtr1 Jan 2023-01-25 00.00.00</c:v>
              </c:pt>
              <c:pt idx="9">
                <c:v>2023 Qtr1 Jan 2023-01-31 00.00.00</c:v>
              </c:pt>
              <c:pt idx="10">
                <c:v>2023 Qtr1 Feb 2023-02-03 00.00.00</c:v>
              </c:pt>
              <c:pt idx="11">
                <c:v>2023 Qtr1 Feb 2023-02-05 00.00.00</c:v>
              </c:pt>
              <c:pt idx="12">
                <c:v>2023 Qtr1 Feb 2023-02-07 00.00.00</c:v>
              </c:pt>
              <c:pt idx="13">
                <c:v>2023 Qtr1 Feb 2023-02-09 00.00.00</c:v>
              </c:pt>
              <c:pt idx="14">
                <c:v>2023 Qtr1 Feb 2023-02-12 00.00.00</c:v>
              </c:pt>
              <c:pt idx="15">
                <c:v>2023 Qtr1 Feb 2023-02-15 00.00.00</c:v>
              </c:pt>
              <c:pt idx="16">
                <c:v>2023 Qtr1 Feb 2023-02-16 00.00.00</c:v>
              </c:pt>
              <c:pt idx="17">
                <c:v>2023 Qtr1 Feb 2023-02-19 00.00.00</c:v>
              </c:pt>
              <c:pt idx="18">
                <c:v>2023 Qtr1 Feb 2023-02-21 00.00.00</c:v>
              </c:pt>
              <c:pt idx="19">
                <c:v>2023 Qtr1 Feb 2023-02-22 00.00.00</c:v>
              </c:pt>
              <c:pt idx="20">
                <c:v>2023 Qtr1 Feb 2023-02-24 00.00.00</c:v>
              </c:pt>
              <c:pt idx="21">
                <c:v>2023 Qtr1 Feb 2023-02-25 00.00.00</c:v>
              </c:pt>
              <c:pt idx="22">
                <c:v>2023 Qtr1 Feb 2023-02-27 00.00.00</c:v>
              </c:pt>
              <c:pt idx="23">
                <c:v>2023 Qtr1 Feb 2023-02-28 00.00.00</c:v>
              </c:pt>
              <c:pt idx="24">
                <c:v>2023 Qtr1 Mar 2023-03-01 00.00.00</c:v>
              </c:pt>
              <c:pt idx="25">
                <c:v>2023 Qtr1 Mar 2023-03-11 00.00.00</c:v>
              </c:pt>
              <c:pt idx="26">
                <c:v>2023 Qtr1 Mar 2023-03-16 00.00.00</c:v>
              </c:pt>
              <c:pt idx="27">
                <c:v>2023 Qtr1 Mar 2023-03-18 00.00.00</c:v>
              </c:pt>
              <c:pt idx="28">
                <c:v>2023 Qtr1 Mar 2023-03-19 00.00.00</c:v>
              </c:pt>
              <c:pt idx="29">
                <c:v>2023 Qtr1 Mar 2023-03-20 00.00.00</c:v>
              </c:pt>
              <c:pt idx="30">
                <c:v>2023 Qtr1 Mar 2023-03-21 00.00.00</c:v>
              </c:pt>
              <c:pt idx="31">
                <c:v>2023 Qtr2 Apr 2023-04-02 00.00.00</c:v>
              </c:pt>
              <c:pt idx="32">
                <c:v>2023 Qtr2 Apr 2023-04-04 00.00.00</c:v>
              </c:pt>
              <c:pt idx="33">
                <c:v>2023 Qtr2 Apr 2023-04-05 00.00.00</c:v>
              </c:pt>
              <c:pt idx="34">
                <c:v>2023 Qtr2 Apr 2023-04-10 00.00.00</c:v>
              </c:pt>
              <c:pt idx="35">
                <c:v>2023 Qtr2 Apr 2023-04-16 00.00.00</c:v>
              </c:pt>
              <c:pt idx="36">
                <c:v>2023 Qtr2 Apr 2023-04-23 00.00.00</c:v>
              </c:pt>
              <c:pt idx="37">
                <c:v>2023 Qtr2 Apr 2023-04-24 00.00.00</c:v>
              </c:pt>
              <c:pt idx="38">
                <c:v>2023 Qtr2 Apr 2023-04-26 00.00.00</c:v>
              </c:pt>
              <c:pt idx="39">
                <c:v>2023 Qtr2 May 2023-05-01 00.00.00</c:v>
              </c:pt>
              <c:pt idx="40">
                <c:v>2023 Qtr2 May 2023-05-04 00.00.00</c:v>
              </c:pt>
              <c:pt idx="41">
                <c:v>2023 Qtr2 May 2023-05-11 00.00.00</c:v>
              </c:pt>
              <c:pt idx="42">
                <c:v>2023 Qtr2 May 2023-05-12 00.00.00</c:v>
              </c:pt>
              <c:pt idx="43">
                <c:v>2023 Qtr2 May 2023-05-17 00.00.00</c:v>
              </c:pt>
              <c:pt idx="44">
                <c:v>2023 Qtr2 May 2023-05-19 00.00.00</c:v>
              </c:pt>
              <c:pt idx="45">
                <c:v>2023 Qtr2 May 2023-05-22 00.00.00</c:v>
              </c:pt>
              <c:pt idx="46">
                <c:v>2023 Qtr2 May 2023-05-23 00.00.00</c:v>
              </c:pt>
              <c:pt idx="47">
                <c:v>2023 Qtr2 May 2023-05-26 00.00.00</c:v>
              </c:pt>
              <c:pt idx="48">
                <c:v>2023 Qtr2 May 2023-05-28 00.00.00</c:v>
              </c:pt>
              <c:pt idx="49">
                <c:v>2023 Qtr2 May 2023-05-31 00.00.00</c:v>
              </c:pt>
              <c:pt idx="50">
                <c:v>2023 Qtr2 Jun 2023-06-01 00.00.00</c:v>
              </c:pt>
              <c:pt idx="51">
                <c:v>2023 Qtr2 Jun 2023-06-04 00.00.00</c:v>
              </c:pt>
              <c:pt idx="52">
                <c:v>2023 Qtr2 Jun 2023-06-09 00.00.00</c:v>
              </c:pt>
              <c:pt idx="53">
                <c:v>2023 Qtr2 Jun 2023-06-10 00.00.00</c:v>
              </c:pt>
              <c:pt idx="54">
                <c:v>2023 Qtr2 Jun 2023-06-11 00.00.00</c:v>
              </c:pt>
              <c:pt idx="55">
                <c:v>2023 Qtr2 Jun 2023-06-12 00.00.00</c:v>
              </c:pt>
              <c:pt idx="56">
                <c:v>2023 Qtr2 Jun 2023-06-15 00.00.00</c:v>
              </c:pt>
              <c:pt idx="57">
                <c:v>2023 Qtr2 Jun 2023-06-20 00.00.00</c:v>
              </c:pt>
              <c:pt idx="58">
                <c:v>2023 Qtr2 Jun 2023-06-23 00.00.00</c:v>
              </c:pt>
              <c:pt idx="59">
                <c:v>2023 Qtr2 Jun 2023-06-28 00.00.00</c:v>
              </c:pt>
              <c:pt idx="60">
                <c:v>2023 Qtr2 Jun 2023-06-30 00.00.00</c:v>
              </c:pt>
              <c:pt idx="61">
                <c:v>2023 Qtr3 Jul 2023-07-01 00.00.00</c:v>
              </c:pt>
              <c:pt idx="62">
                <c:v>2023 Qtr3 Jul 2023-07-03 00.00.00</c:v>
              </c:pt>
              <c:pt idx="63">
                <c:v>2023 Qtr3 Jul 2023-07-04 00.00.00</c:v>
              </c:pt>
              <c:pt idx="64">
                <c:v>2023 Qtr3 Jul 2023-07-06 00.00.00</c:v>
              </c:pt>
              <c:pt idx="65">
                <c:v>2023 Qtr3 Jul 2023-07-11 00.00.00</c:v>
              </c:pt>
              <c:pt idx="66">
                <c:v>2023 Qtr3 Jul 2023-07-14 00.00.00</c:v>
              </c:pt>
              <c:pt idx="67">
                <c:v>2023 Qtr3 Jul 2023-07-15 00.00.00</c:v>
              </c:pt>
              <c:pt idx="68">
                <c:v>2023 Qtr3 Jul 2023-07-17 00.00.00</c:v>
              </c:pt>
              <c:pt idx="69">
                <c:v>2023 Qtr3 Jul 2023-07-18 00.00.00</c:v>
              </c:pt>
              <c:pt idx="70">
                <c:v>2023 Qtr3 Jul 2023-07-20 00.00.00</c:v>
              </c:pt>
              <c:pt idx="71">
                <c:v>2023 Qtr3 Jul 2023-07-21 00.00.00</c:v>
              </c:pt>
              <c:pt idx="72">
                <c:v>2023 Qtr3 Jul 2023-07-22 00.00.00</c:v>
              </c:pt>
              <c:pt idx="73">
                <c:v>2023 Qtr3 Jul 2023-07-23 00.00.00</c:v>
              </c:pt>
              <c:pt idx="74">
                <c:v>2023 Qtr3 Jul 2023-07-25 00.00.00</c:v>
              </c:pt>
              <c:pt idx="75">
                <c:v>2023 Qtr3 Jul 2023-07-26 00.00.00</c:v>
              </c:pt>
              <c:pt idx="76">
                <c:v>2023 Qtr3 Aug 2023-08-02 00.00.00</c:v>
              </c:pt>
              <c:pt idx="77">
                <c:v>2023 Qtr3 Aug 2023-08-04 00.00.00</c:v>
              </c:pt>
              <c:pt idx="78">
                <c:v>2023 Qtr3 Aug 2023-08-09 00.00.00</c:v>
              </c:pt>
              <c:pt idx="79">
                <c:v>2023 Qtr3 Aug 2023-08-10 00.00.00</c:v>
              </c:pt>
              <c:pt idx="80">
                <c:v>2023 Qtr3 Aug 2023-08-11 00.00.00</c:v>
              </c:pt>
              <c:pt idx="81">
                <c:v>2023 Qtr3 Aug 2023-08-12 00.00.00</c:v>
              </c:pt>
              <c:pt idx="82">
                <c:v>2023 Qtr3 Aug 2023-08-18 00.00.00</c:v>
              </c:pt>
              <c:pt idx="83">
                <c:v>2023 Qtr3 Aug 2023-08-19 00.00.00</c:v>
              </c:pt>
              <c:pt idx="84">
                <c:v>2023 Qtr3 Aug 2023-08-20 00.00.00</c:v>
              </c:pt>
              <c:pt idx="85">
                <c:v>2023 Qtr3 Aug 2023-08-21 00.00.00</c:v>
              </c:pt>
              <c:pt idx="86">
                <c:v>2023 Qtr3 Aug 2023-08-26 00.00.00</c:v>
              </c:pt>
              <c:pt idx="87">
                <c:v>2023 Qtr3 Aug 2023-08-27 00.00.00</c:v>
              </c:pt>
              <c:pt idx="88">
                <c:v>2023 Qtr3 Aug 2023-08-29 00.00.00</c:v>
              </c:pt>
              <c:pt idx="89">
                <c:v>2023 Qtr3 Aug 2023-08-30 00.00.00</c:v>
              </c:pt>
              <c:pt idx="90">
                <c:v>2023 Qtr3 Sep 2023-09-05 00.00.00</c:v>
              </c:pt>
              <c:pt idx="91">
                <c:v>2023 Qtr3 Sep 2023-09-08 00.00.00</c:v>
              </c:pt>
              <c:pt idx="92">
                <c:v>2023 Qtr3 Sep 2023-09-15 00.00.00</c:v>
              </c:pt>
              <c:pt idx="93">
                <c:v>2023 Qtr3 Sep 2023-09-16 00.00.00</c:v>
              </c:pt>
              <c:pt idx="94">
                <c:v>2023 Qtr3 Sep 2023-09-17 00.00.00</c:v>
              </c:pt>
              <c:pt idx="95">
                <c:v>2023 Qtr3 Sep 2023-09-19 00.00.00</c:v>
              </c:pt>
              <c:pt idx="96">
                <c:v>2023 Qtr3 Sep 2023-09-24 00.00.00</c:v>
              </c:pt>
              <c:pt idx="97">
                <c:v>2023 Qtr3 Sep 2023-09-29 00.00.00</c:v>
              </c:pt>
              <c:pt idx="98">
                <c:v>2023 Qtr4 Oct 2023-10-05 00.00.00</c:v>
              </c:pt>
              <c:pt idx="99">
                <c:v>2023 Qtr4 Oct 2023-10-08 00.00.00</c:v>
              </c:pt>
              <c:pt idx="100">
                <c:v>2023 Qtr4 Oct 2023-10-11 00.00.00</c:v>
              </c:pt>
              <c:pt idx="101">
                <c:v>2023 Qtr4 Oct 2023-10-12 00.00.00</c:v>
              </c:pt>
              <c:pt idx="102">
                <c:v>2023 Qtr4 Oct 2023-10-16 00.00.00</c:v>
              </c:pt>
              <c:pt idx="103">
                <c:v>2023 Qtr4 Oct 2023-10-18 00.00.00</c:v>
              </c:pt>
              <c:pt idx="104">
                <c:v>2023 Qtr4 Oct 2023-10-19 00.00.00</c:v>
              </c:pt>
              <c:pt idx="105">
                <c:v>2023 Qtr4 Oct 2023-10-21 00.00.00</c:v>
              </c:pt>
              <c:pt idx="106">
                <c:v>2023 Qtr4 Oct 2023-10-22 00.00.00</c:v>
              </c:pt>
              <c:pt idx="107">
                <c:v>2023 Qtr4 Oct 2023-10-24 00.00.00</c:v>
              </c:pt>
              <c:pt idx="108">
                <c:v>2023 Qtr4 Oct 2023-10-27 00.00.00</c:v>
              </c:pt>
              <c:pt idx="109">
                <c:v>2023 Qtr4 Oct 2023-10-28 00.00.00</c:v>
              </c:pt>
              <c:pt idx="110">
                <c:v>2023 Qtr4 Nov 2023-11-01 00.00.00</c:v>
              </c:pt>
              <c:pt idx="111">
                <c:v>2023 Qtr4 Nov 2023-11-06 00.00.00</c:v>
              </c:pt>
              <c:pt idx="112">
                <c:v>2023 Qtr4 Nov 2023-11-07 00.00.00</c:v>
              </c:pt>
              <c:pt idx="113">
                <c:v>2023 Qtr4 Nov 2023-11-09 00.00.00</c:v>
              </c:pt>
              <c:pt idx="114">
                <c:v>2023 Qtr4 Nov 2023-11-10 00.00.00</c:v>
              </c:pt>
              <c:pt idx="115">
                <c:v>2023 Qtr4 Nov 2023-11-11 00.00.00</c:v>
              </c:pt>
              <c:pt idx="116">
                <c:v>2023 Qtr4 Nov 2023-11-12 00.00.00</c:v>
              </c:pt>
              <c:pt idx="117">
                <c:v>2023 Qtr4 Nov 2023-11-16 00.00.00</c:v>
              </c:pt>
              <c:pt idx="118">
                <c:v>2023 Qtr4 Nov 2023-11-19 00.00.00</c:v>
              </c:pt>
              <c:pt idx="119">
                <c:v>2023 Qtr4 Nov 2023-11-20 00.00.00</c:v>
              </c:pt>
              <c:pt idx="120">
                <c:v>2023 Qtr4 Nov 2023-11-23 00.00.00</c:v>
              </c:pt>
              <c:pt idx="121">
                <c:v>2023 Qtr4 Nov 2023-11-26 00.00.00</c:v>
              </c:pt>
              <c:pt idx="122">
                <c:v>2023 Qtr4 Nov 2023-11-28 00.00.00</c:v>
              </c:pt>
              <c:pt idx="123">
                <c:v>2023 Qtr4 Dec 2023-12-03 00.00.00</c:v>
              </c:pt>
              <c:pt idx="124">
                <c:v>2023 Qtr4 Dec 2023-12-14 00.00.00</c:v>
              </c:pt>
              <c:pt idx="125">
                <c:v>2023 Qtr4 Dec 2023-12-16 00.00.00</c:v>
              </c:pt>
              <c:pt idx="126">
                <c:v>2023 Qtr4 Dec 2023-12-17 00.00.00</c:v>
              </c:pt>
              <c:pt idx="127">
                <c:v>2023 Qtr4 Dec 2023-12-18 00.00.00</c:v>
              </c:pt>
              <c:pt idx="128">
                <c:v>2023 Qtr4 Dec 2023-12-20 00.00.00</c:v>
              </c:pt>
              <c:pt idx="129">
                <c:v>2023 Qtr4 Dec 2023-12-21 00.00.00</c:v>
              </c:pt>
              <c:pt idx="130">
                <c:v>2023 Qtr4 Dec 2023-12-28 00.00.00</c:v>
              </c:pt>
              <c:pt idx="131">
                <c:v>2024 Qtr1 Jan 2024-01-08 00.00.00</c:v>
              </c:pt>
              <c:pt idx="132">
                <c:v>2024 Qtr1 Jan 2024-01-11 00.00.00</c:v>
              </c:pt>
              <c:pt idx="133">
                <c:v>2024 Qtr1 Jan 2024-01-12 00.00.00</c:v>
              </c:pt>
              <c:pt idx="134">
                <c:v>2024 Qtr1 Jan 2024-01-13 00.00.00</c:v>
              </c:pt>
              <c:pt idx="135">
                <c:v>2024 Qtr1 Jan 2024-01-17 00.00.00</c:v>
              </c:pt>
              <c:pt idx="136">
                <c:v>2024 Qtr1 Jan 2024-01-22 00.00.00</c:v>
              </c:pt>
              <c:pt idx="137">
                <c:v>2024 Qtr1 Jan 2024-01-30 00.00.00</c:v>
              </c:pt>
              <c:pt idx="138">
                <c:v>2024 Qtr1 Jan 2024-01-31 00.00.00</c:v>
              </c:pt>
              <c:pt idx="139">
                <c:v>2024 Qtr1 Feb 2024-02-02 00.00.00</c:v>
              </c:pt>
              <c:pt idx="140">
                <c:v>2024 Qtr1 Feb 2024-02-05 00.00.00</c:v>
              </c:pt>
              <c:pt idx="141">
                <c:v>2024 Qtr1 Feb 2024-02-06 00.00.00</c:v>
              </c:pt>
              <c:pt idx="142">
                <c:v>2024 Qtr1 Feb 2024-02-08 00.00.00</c:v>
              </c:pt>
              <c:pt idx="143">
                <c:v>2024 Qtr1 Feb 2024-02-15 00.00.00</c:v>
              </c:pt>
              <c:pt idx="144">
                <c:v>2024 Qtr1 Feb 2024-02-17 00.00.00</c:v>
              </c:pt>
              <c:pt idx="145">
                <c:v>2024 Qtr1 Feb 2024-02-19 00.00.00</c:v>
              </c:pt>
              <c:pt idx="146">
                <c:v>2024 Qtr1 Feb 2024-02-21 00.00.00</c:v>
              </c:pt>
              <c:pt idx="147">
                <c:v>2024 Qtr1 Feb 2024-02-22 00.00.00</c:v>
              </c:pt>
              <c:pt idx="148">
                <c:v>2024 Qtr1 Feb 2024-02-24 00.00.00</c:v>
              </c:pt>
              <c:pt idx="149">
                <c:v>2024 Qtr1 Feb 2024-02-29 00.00.00</c:v>
              </c:pt>
              <c:pt idx="150">
                <c:v>2024 Qtr1 Mar 2024-03-03 00.00.00</c:v>
              </c:pt>
              <c:pt idx="151">
                <c:v>2024 Qtr1 Mar 2024-03-05 00.00.00</c:v>
              </c:pt>
              <c:pt idx="152">
                <c:v>2024 Qtr1 Mar 2024-03-09 00.00.00</c:v>
              </c:pt>
              <c:pt idx="153">
                <c:v>2024 Qtr1 Mar 2024-03-11 00.00.00</c:v>
              </c:pt>
              <c:pt idx="154">
                <c:v>2024 Qtr1 Mar 2024-03-12 00.00.00</c:v>
              </c:pt>
              <c:pt idx="155">
                <c:v>2024 Qtr1 Mar 2024-03-13 00.00.00</c:v>
              </c:pt>
              <c:pt idx="156">
                <c:v>2024 Qtr1 Mar 2024-03-14 00.00.00</c:v>
              </c:pt>
              <c:pt idx="157">
                <c:v>2024 Qtr1 Mar 2024-03-16 00.00.00</c:v>
              </c:pt>
              <c:pt idx="158">
                <c:v>2024 Qtr1 Mar 2024-03-21 00.00.00</c:v>
              </c:pt>
              <c:pt idx="159">
                <c:v>2024 Qtr1 Mar 2024-03-26 00.00.00</c:v>
              </c:pt>
              <c:pt idx="160">
                <c:v>2024 Qtr1 Mar 2024-03-30 00.00.00</c:v>
              </c:pt>
              <c:pt idx="161">
                <c:v>2024 Qtr1 Mar 2024-03-31 00.00.00</c:v>
              </c:pt>
              <c:pt idx="162">
                <c:v>2024 Qtr2 Apr 2024-04-01 00.00.00</c:v>
              </c:pt>
              <c:pt idx="163">
                <c:v>2024 Qtr2 Apr 2024-04-02 00.00.00</c:v>
              </c:pt>
              <c:pt idx="164">
                <c:v>2024 Qtr2 Apr 2024-04-03 00.00.00</c:v>
              </c:pt>
              <c:pt idx="165">
                <c:v>2024 Qtr2 Apr 2024-04-16 00.00.00</c:v>
              </c:pt>
              <c:pt idx="166">
                <c:v>2024 Qtr2 Apr 2024-04-18 00.00.00</c:v>
              </c:pt>
              <c:pt idx="167">
                <c:v>2024 Qtr2 Apr 2024-04-19 00.00.00</c:v>
              </c:pt>
              <c:pt idx="168">
                <c:v>2024 Qtr2 Apr 2024-04-20 00.00.00</c:v>
              </c:pt>
              <c:pt idx="169">
                <c:v>2024 Qtr2 Apr 2024-04-22 00.00.00</c:v>
              </c:pt>
              <c:pt idx="170">
                <c:v>2024 Qtr2 Apr 2024-04-23 00.00.00</c:v>
              </c:pt>
              <c:pt idx="171">
                <c:v>2024 Qtr2 Apr 2024-04-24 00.00.00</c:v>
              </c:pt>
              <c:pt idx="172">
                <c:v>2024 Qtr2 May 2024-05-02 00.00.00</c:v>
              </c:pt>
              <c:pt idx="173">
                <c:v>2024 Qtr2 May 2024-05-03 00.00.00</c:v>
              </c:pt>
              <c:pt idx="174">
                <c:v>2024 Qtr2 May 2024-05-09 00.00.00</c:v>
              </c:pt>
              <c:pt idx="175">
                <c:v>2024 Qtr2 May 2024-05-20 00.00.00</c:v>
              </c:pt>
              <c:pt idx="176">
                <c:v>2024 Qtr2 May 2024-05-21 00.00.00</c:v>
              </c:pt>
              <c:pt idx="177">
                <c:v>2024 Qtr2 May 2024-05-24 00.00.00</c:v>
              </c:pt>
              <c:pt idx="178">
                <c:v>2024 Qtr2 May 2024-05-25 00.00.00</c:v>
              </c:pt>
              <c:pt idx="179">
                <c:v>2024 Qtr2 May 2024-05-26 00.00.00</c:v>
              </c:pt>
              <c:pt idx="180">
                <c:v>2024 Qtr2 May 2024-05-27 00.00.00</c:v>
              </c:pt>
              <c:pt idx="181">
                <c:v>2024 Qtr2 May 2024-05-28 00.00.00</c:v>
              </c:pt>
              <c:pt idx="182">
                <c:v>2024 Qtr2 Jun 2024-06-01 00.00.00</c:v>
              </c:pt>
              <c:pt idx="183">
                <c:v>2024 Qtr2 Jun 2024-06-02 00.00.00</c:v>
              </c:pt>
              <c:pt idx="184">
                <c:v>2024 Qtr2 Jun 2024-06-03 00.00.00</c:v>
              </c:pt>
              <c:pt idx="185">
                <c:v>2024 Qtr2 Jun 2024-06-06 00.00.00</c:v>
              </c:pt>
              <c:pt idx="186">
                <c:v>2024 Qtr2 Jun 2024-06-09 00.00.00</c:v>
              </c:pt>
              <c:pt idx="187">
                <c:v>2024 Qtr2 Jun 2024-06-15 00.00.00</c:v>
              </c:pt>
              <c:pt idx="188">
                <c:v>2024 Qtr2 Jun 2024-06-16 00.00.00</c:v>
              </c:pt>
              <c:pt idx="189">
                <c:v>2024 Qtr2 Jun 2024-06-17 00.00.00</c:v>
              </c:pt>
              <c:pt idx="190">
                <c:v>2024 Qtr3 Jul 2024-07-04 00.00.00</c:v>
              </c:pt>
              <c:pt idx="191">
                <c:v>2024 Qtr3 Jul 2024-07-06 00.00.00</c:v>
              </c:pt>
              <c:pt idx="192">
                <c:v>2024 Qtr3 Jul 2024-07-07 00.00.00</c:v>
              </c:pt>
              <c:pt idx="193">
                <c:v>2024 Qtr3 Jul 2024-07-10 00.00.00</c:v>
              </c:pt>
              <c:pt idx="194">
                <c:v>2024 Qtr3 Jul 2024-07-15 00.00.00</c:v>
              </c:pt>
              <c:pt idx="195">
                <c:v>2024 Qtr3 Jul 2024-07-16 00.00.00</c:v>
              </c:pt>
              <c:pt idx="196">
                <c:v>2024 Qtr3 Jul 2024-07-17 00.00.00</c:v>
              </c:pt>
              <c:pt idx="197">
                <c:v>2024 Qtr3 Jul 2024-07-18 00.00.00</c:v>
              </c:pt>
              <c:pt idx="198">
                <c:v>2024 Qtr3 Jul 2024-07-21 00.00.00</c:v>
              </c:pt>
              <c:pt idx="199">
                <c:v>2024 Qtr3 Jul 2024-07-23 00.00.00</c:v>
              </c:pt>
              <c:pt idx="200">
                <c:v>2024 Qtr3 Jul 2024-07-27 00.00.00</c:v>
              </c:pt>
              <c:pt idx="201">
                <c:v>2024 Qtr3 Aug 2024-08-03 00.00.00</c:v>
              </c:pt>
              <c:pt idx="202">
                <c:v>2024 Qtr3 Aug 2024-08-05 00.00.00</c:v>
              </c:pt>
              <c:pt idx="203">
                <c:v>2024 Qtr3 Aug 2024-08-06 00.00.00</c:v>
              </c:pt>
              <c:pt idx="204">
                <c:v>2024 Qtr3 Aug 2024-08-08 00.00.00</c:v>
              </c:pt>
              <c:pt idx="205">
                <c:v>2024 Qtr3 Aug 2024-08-11 00.00.00</c:v>
              </c:pt>
              <c:pt idx="206">
                <c:v>2024 Qtr3 Aug 2024-08-16 00.00.00</c:v>
              </c:pt>
              <c:pt idx="207">
                <c:v>2024 Qtr3 Aug 2024-08-17 00.00.00</c:v>
              </c:pt>
              <c:pt idx="208">
                <c:v>2024 Qtr3 Aug 2024-08-19 00.00.00</c:v>
              </c:pt>
              <c:pt idx="209">
                <c:v>2024 Qtr3 Aug 2024-08-21 00.00.00</c:v>
              </c:pt>
              <c:pt idx="210">
                <c:v>2024 Qtr3 Aug 2024-08-24 00.00.00</c:v>
              </c:pt>
              <c:pt idx="211">
                <c:v>2024 Qtr3 Aug 2024-08-25 00.00.00</c:v>
              </c:pt>
              <c:pt idx="212">
                <c:v>2024 Qtr3 Aug 2024-08-28 00.00.00</c:v>
              </c:pt>
              <c:pt idx="213">
                <c:v>2024 Qtr3 Aug 2024-08-30 00.00.00</c:v>
              </c:pt>
              <c:pt idx="214">
                <c:v>2024 Qtr3 Sep 2024-09-02 00.00.00</c:v>
              </c:pt>
              <c:pt idx="215">
                <c:v>2024 Qtr3 Sep 2024-09-05 00.00.00</c:v>
              </c:pt>
              <c:pt idx="216">
                <c:v>2024 Qtr3 Sep 2024-09-07 00.00.00</c:v>
              </c:pt>
              <c:pt idx="217">
                <c:v>2024 Qtr3 Sep 2024-09-09 00.00.00</c:v>
              </c:pt>
              <c:pt idx="218">
                <c:v>2024 Qtr3 Sep 2024-09-12 00.00.00</c:v>
              </c:pt>
              <c:pt idx="219">
                <c:v>2024 Qtr3 Sep 2024-09-17 00.00.00</c:v>
              </c:pt>
              <c:pt idx="220">
                <c:v>2024 Qtr3 Sep 2024-09-22 00.00.00</c:v>
              </c:pt>
              <c:pt idx="221">
                <c:v>2024 Qtr3 Sep 2024-09-28 00.00.00</c:v>
              </c:pt>
              <c:pt idx="222">
                <c:v>2024 Qtr3 Sep 2024-09-30 00.00.00</c:v>
              </c:pt>
              <c:pt idx="223">
                <c:v>2024 Qtr4 Oct 2024-10-04 00.00.00</c:v>
              </c:pt>
              <c:pt idx="224">
                <c:v>2024 Qtr4 Oct 2024-10-06 00.00.00</c:v>
              </c:pt>
              <c:pt idx="225">
                <c:v>2024 Qtr4 Oct 2024-10-10 00.00.00</c:v>
              </c:pt>
              <c:pt idx="226">
                <c:v>2024 Qtr4 Oct 2024-10-12 00.00.00</c:v>
              </c:pt>
              <c:pt idx="227">
                <c:v>2024 Qtr4 Oct 2024-10-13 00.00.00</c:v>
              </c:pt>
              <c:pt idx="228">
                <c:v>2024 Qtr4 Oct 2024-10-20 00.00.00</c:v>
              </c:pt>
              <c:pt idx="229">
                <c:v>2024 Qtr4 Oct 2024-10-22 00.00.00</c:v>
              </c:pt>
              <c:pt idx="230">
                <c:v>2024 Qtr4 Oct 2024-10-23 00.00.00</c:v>
              </c:pt>
              <c:pt idx="231">
                <c:v>2024 Qtr4 Oct 2024-10-24 00.00.00</c:v>
              </c:pt>
              <c:pt idx="232">
                <c:v>2024 Qtr4 Oct 2024-10-27 00.00.00</c:v>
              </c:pt>
              <c:pt idx="233">
                <c:v>2024 Qtr4 Nov 2024-11-03 00.00.00</c:v>
              </c:pt>
              <c:pt idx="234">
                <c:v>2024 Qtr4 Nov 2024-11-08 00.00.00</c:v>
              </c:pt>
              <c:pt idx="235">
                <c:v>2024 Qtr4 Nov 2024-11-12 00.00.00</c:v>
              </c:pt>
              <c:pt idx="236">
                <c:v>2024 Qtr4 Nov 2024-11-13 00.00.00</c:v>
              </c:pt>
              <c:pt idx="237">
                <c:v>2024 Qtr4 Nov 2024-11-15 00.00.00</c:v>
              </c:pt>
              <c:pt idx="238">
                <c:v>2024 Qtr4 Nov 2024-11-17 00.00.00</c:v>
              </c:pt>
              <c:pt idx="239">
                <c:v>2024 Qtr4 Nov 2024-11-19 00.00.00</c:v>
              </c:pt>
              <c:pt idx="240">
                <c:v>2024 Qtr4 Nov 2024-11-20 00.00.00</c:v>
              </c:pt>
              <c:pt idx="241">
                <c:v>2024 Qtr4 Nov 2024-11-21 00.00.00</c:v>
              </c:pt>
              <c:pt idx="242">
                <c:v>2024 Qtr4 Nov 2024-11-23 00.00.00</c:v>
              </c:pt>
              <c:pt idx="243">
                <c:v>2024 Qtr4 Nov 2024-11-24 00.00.00</c:v>
              </c:pt>
              <c:pt idx="244">
                <c:v>2024 Qtr4 Nov 2024-11-27 00.00.00</c:v>
              </c:pt>
              <c:pt idx="245">
                <c:v>2024 Qtr4 Nov 2024-11-29 00.00.00</c:v>
              </c:pt>
              <c:pt idx="246">
                <c:v>2024 Qtr4 Nov 2024-11-30 00.00.00</c:v>
              </c:pt>
              <c:pt idx="247">
                <c:v>2024 Qtr4 Dec 2024-12-01 00.00.00</c:v>
              </c:pt>
              <c:pt idx="248">
                <c:v>2024 Qtr4 Dec 2024-12-09 00.00.00</c:v>
              </c:pt>
              <c:pt idx="249">
                <c:v>2024 Qtr4 Dec 2024-12-10 00.00.00</c:v>
              </c:pt>
              <c:pt idx="250">
                <c:v>2024 Qtr4 Dec 2024-12-11 00.00.00</c:v>
              </c:pt>
              <c:pt idx="251">
                <c:v>2024 Qtr4 Dec 2024-12-16 00.00.00</c:v>
              </c:pt>
              <c:pt idx="252">
                <c:v>2024 Qtr4 Dec 2024-12-20 00.00.00</c:v>
              </c:pt>
              <c:pt idx="253">
                <c:v>2024 Qtr4 Dec 2024-12-24 00.00.00</c:v>
              </c:pt>
              <c:pt idx="254">
                <c:v>2024 Qtr4 Dec 2024-12-26 00.00.00</c:v>
              </c:pt>
              <c:pt idx="255">
                <c:v>2024 Qtr4 Dec 2024-12-27 00.00.00</c:v>
              </c:pt>
              <c:pt idx="256">
                <c:v>2024 Qtr4 Dec 2024-12-28 00.00.00</c:v>
              </c:pt>
              <c:pt idx="257">
                <c:v>2025 Qtr1 Jan 2025-01-01 00.00.00</c:v>
              </c:pt>
              <c:pt idx="258">
                <c:v>2025 Qtr1 Jan 2025-01-02 00.00.00</c:v>
              </c:pt>
              <c:pt idx="259">
                <c:v>2025 Qtr1 Jan 2025-01-04 00.00.00</c:v>
              </c:pt>
              <c:pt idx="260">
                <c:v>2025 Qtr1 Jan 2025-01-07 00.00.00</c:v>
              </c:pt>
              <c:pt idx="261">
                <c:v>2025 Qtr1 Jan 2025-01-09 00.00.00</c:v>
              </c:pt>
              <c:pt idx="262">
                <c:v>2025 Qtr1 Jan 2025-01-12 00.00.00</c:v>
              </c:pt>
              <c:pt idx="263">
                <c:v>2025 Qtr1 Jan 2025-01-19 00.00.00</c:v>
              </c:pt>
              <c:pt idx="264">
                <c:v>2025 Qtr1 Jan 2025-01-21 00.00.00</c:v>
              </c:pt>
              <c:pt idx="265">
                <c:v>2025 Qtr1 Jan 2025-01-22 00.00.00</c:v>
              </c:pt>
              <c:pt idx="266">
                <c:v>2025 Qtr1 Jan 2025-01-24 00.00.00</c:v>
              </c:pt>
              <c:pt idx="267">
                <c:v>2025 Qtr1 Jan 2025-01-26 00.00.00</c:v>
              </c:pt>
              <c:pt idx="268">
                <c:v>2025 Qtr1 Jan 2025-01-29 00.00.00</c:v>
              </c:pt>
              <c:pt idx="269">
                <c:v>2025 Qtr1 Jan 2025-01-31 00.00.00</c:v>
              </c:pt>
              <c:pt idx="270">
                <c:v>2025 Qtr1 Feb 2025-02-03 00.00.00</c:v>
              </c:pt>
              <c:pt idx="271">
                <c:v>2025 Qtr1 Feb 2025-02-04 00.00.00</c:v>
              </c:pt>
              <c:pt idx="272">
                <c:v>2025 Qtr1 Feb 2025-02-05 00.00.00</c:v>
              </c:pt>
              <c:pt idx="273">
                <c:v>2025 Qtr1 Feb 2025-02-08 00.00.00</c:v>
              </c:pt>
              <c:pt idx="274">
                <c:v>2025 Qtr1 Feb 2025-02-09 00.00.00</c:v>
              </c:pt>
              <c:pt idx="275">
                <c:v>2025 Qtr1 Feb 2025-02-10 00.00.00</c:v>
              </c:pt>
              <c:pt idx="276">
                <c:v>2025 Qtr1 Feb 2025-02-11 00.00.00</c:v>
              </c:pt>
              <c:pt idx="277">
                <c:v>2025 Qtr1 Feb 2025-02-12 00.00.00</c:v>
              </c:pt>
              <c:pt idx="278">
                <c:v>2025 Qtr1 Feb 2025-02-15 00.00.00</c:v>
              </c:pt>
              <c:pt idx="279">
                <c:v>2025 Qtr1 Feb 2025-02-20 00.00.00</c:v>
              </c:pt>
              <c:pt idx="280">
                <c:v>2025 Qtr1 Feb 2025-02-22 00.00.00</c:v>
              </c:pt>
              <c:pt idx="281">
                <c:v>2025 Qtr1 Feb 2025-02-24 00.00.00</c:v>
              </c:pt>
              <c:pt idx="282">
                <c:v>2025 Qtr1 Feb 2025-02-25 00.00.00</c:v>
              </c:pt>
              <c:pt idx="283">
                <c:v>2025 Qtr1 Feb 2025-02-26 00.00.00</c:v>
              </c:pt>
              <c:pt idx="284">
                <c:v>2025 Qtr1 Feb 2025-02-27 00.00.00</c:v>
              </c:pt>
              <c:pt idx="285">
                <c:v>2025 Qtr1 Mar 2025-03-01 00.00.00</c:v>
              </c:pt>
              <c:pt idx="286">
                <c:v>2025 Qtr1 Mar 2025-03-04 00.00.00</c:v>
              </c:pt>
              <c:pt idx="287">
                <c:v>2025 Qtr1 Mar 2025-03-07 00.00.00</c:v>
              </c:pt>
              <c:pt idx="288">
                <c:v>2025 Qtr1 Mar 2025-03-09 00.00.00</c:v>
              </c:pt>
              <c:pt idx="289">
                <c:v>2025 Qtr1 Mar 2025-03-10 00.00.00</c:v>
              </c:pt>
              <c:pt idx="290">
                <c:v>2025 Qtr1 Mar 2025-03-11 00.00.00</c:v>
              </c:pt>
              <c:pt idx="291">
                <c:v>2025 Qtr1 Mar 2025-03-16 00.00.00</c:v>
              </c:pt>
              <c:pt idx="292">
                <c:v>2025 Qtr1 Mar 2025-03-20 00.00.00</c:v>
              </c:pt>
              <c:pt idx="293">
                <c:v>2025 Qtr1 Mar 2025-03-22 00.00.00</c:v>
              </c:pt>
              <c:pt idx="294">
                <c:v>2025 Qtr1 Mar 2025-03-28 00.00.00</c:v>
              </c:pt>
              <c:pt idx="295">
                <c:v>2025 Qtr1 Mar 2025-03-29 00.00.00</c:v>
              </c:pt>
              <c:pt idx="296">
                <c:v>2025 Qtr2 Apr 2025-04-01 00.00.00</c:v>
              </c:pt>
              <c:pt idx="297">
                <c:v>2025 Qtr2 Apr 2025-04-04 00.00.00</c:v>
              </c:pt>
              <c:pt idx="298">
                <c:v>2025 Qtr2 Apr 2025-04-05 00.00.00</c:v>
              </c:pt>
              <c:pt idx="299">
                <c:v>2025 Qtr2 Apr 2025-04-12 00.00.00</c:v>
              </c:pt>
              <c:pt idx="300">
                <c:v>2025 Qtr2 Apr 2025-04-13 00.00.00</c:v>
              </c:pt>
              <c:pt idx="301">
                <c:v>2025 Qtr2 Apr 2025-04-15 00.00.00</c:v>
              </c:pt>
              <c:pt idx="302">
                <c:v>2025 Qtr2 Apr 2025-04-16 00.00.00</c:v>
              </c:pt>
              <c:pt idx="303">
                <c:v>2025 Qtr2 Apr 2025-04-18 00.00.00</c:v>
              </c:pt>
              <c:pt idx="304">
                <c:v>2025 Qtr2 Apr 2025-04-29 00.00.00</c:v>
              </c:pt>
              <c:pt idx="305">
                <c:v>2025 Qtr2 Apr 2025-04-30 00.00.00</c:v>
              </c:pt>
              <c:pt idx="306">
                <c:v>2025 Qtr2 May 2025-05-09 00.00.00</c:v>
              </c:pt>
              <c:pt idx="307">
                <c:v>2025 Qtr2 May 2025-05-11 00.00.00</c:v>
              </c:pt>
              <c:pt idx="308">
                <c:v>2025 Qtr2 May 2025-05-15 00.00.00</c:v>
              </c:pt>
              <c:pt idx="309">
                <c:v>2025 Qtr2 May 2025-05-20 00.00.00</c:v>
              </c:pt>
              <c:pt idx="310">
                <c:v>2025 Qtr2 May 2025-05-21 00.00.00</c:v>
              </c:pt>
              <c:pt idx="311">
                <c:v>2025 Qtr2 May 2025-05-25 00.00.00</c:v>
              </c:pt>
              <c:pt idx="312">
                <c:v>2025 Qtr2 May 2025-05-27 00.00.00</c:v>
              </c:pt>
              <c:pt idx="313">
                <c:v>2025 Qtr2 May 2025-05-29 00.00.00</c:v>
              </c:pt>
              <c:pt idx="314">
                <c:v>2025 Qtr2 May 2025-05-30 00.00.00</c:v>
              </c:pt>
              <c:pt idx="315">
                <c:v>2025 Qtr2 Jun 2025-06-02 00.00.00</c:v>
              </c:pt>
              <c:pt idx="316">
                <c:v>2025 Qtr2 Jun 2025-06-03 00.00.00</c:v>
              </c:pt>
              <c:pt idx="317">
                <c:v>2025 Qtr2 Jun 2025-06-06 00.00.00</c:v>
              </c:pt>
              <c:pt idx="318">
                <c:v>2025 Qtr2 Jun 2025-06-08 00.00.00</c:v>
              </c:pt>
              <c:pt idx="319">
                <c:v>2025 Qtr2 Jun 2025-06-14 00.00.00</c:v>
              </c:pt>
              <c:pt idx="320">
                <c:v>2025 Qtr2 Jun 2025-06-15 00.00.00</c:v>
              </c:pt>
              <c:pt idx="321">
                <c:v>2025 Qtr2 Jun 2025-06-19 00.00.00</c:v>
              </c:pt>
              <c:pt idx="322">
                <c:v>2025 Qtr2 Jun 2025-06-30 00.00.00</c:v>
              </c:pt>
              <c:pt idx="323">
                <c:v>2025 Qtr3 Jul 2025-07-01 00.00.00</c:v>
              </c:pt>
              <c:pt idx="324">
                <c:v>2025 Qtr3 Jul 2025-07-02 00.00.00</c:v>
              </c:pt>
              <c:pt idx="325">
                <c:v>2025 Qtr3 Jul 2025-07-03 00.00.00</c:v>
              </c:pt>
              <c:pt idx="326">
                <c:v>2025 Qtr3 Jul 2025-07-08 00.00.00</c:v>
              </c:pt>
              <c:pt idx="327">
                <c:v>2025 Qtr3 Jul 2025-07-09 00.00.00</c:v>
              </c:pt>
              <c:pt idx="328">
                <c:v>2025 Qtr3 Jul 2025-07-11 00.00.00</c:v>
              </c:pt>
              <c:pt idx="329">
                <c:v>2025 Qtr3 Jul 2025-07-19 00.00.00</c:v>
              </c:pt>
              <c:pt idx="330">
                <c:v>2025 Qtr3 Jul 2025-07-22 00.00.00</c:v>
              </c:pt>
              <c:pt idx="331">
                <c:v>2025 Qtr3 Jul 2025-07-23 00.00.00</c:v>
              </c:pt>
              <c:pt idx="332">
                <c:v>2025 Qtr3 Jul 2025-07-24 00.00.00</c:v>
              </c:pt>
              <c:pt idx="333">
                <c:v>2025 Qtr3 Jul 2025-07-28 00.00.00</c:v>
              </c:pt>
              <c:pt idx="334">
                <c:v>2025 Qtr3 Jul 2025-07-30 00.00.00</c:v>
              </c:pt>
              <c:pt idx="335">
                <c:v>2025 Qtr3 Aug 2025-08-21 00.00.00</c:v>
              </c:pt>
              <c:pt idx="336">
                <c:v>2025 Qtr3 Aug 2025-08-23 00.00.00</c:v>
              </c:pt>
              <c:pt idx="337">
                <c:v>2025 Qtr3 Aug 2025-08-31 00.00.00</c:v>
              </c:pt>
              <c:pt idx="338">
                <c:v>2025 Qtr3 Sep 2025-09-03 00.00.00</c:v>
              </c:pt>
              <c:pt idx="339">
                <c:v>2025 Qtr3 Sep 2025-09-04 00.00.00</c:v>
              </c:pt>
              <c:pt idx="340">
                <c:v>2025 Qtr3 Sep 2025-09-05 00.00.00</c:v>
              </c:pt>
              <c:pt idx="341">
                <c:v>2025 Qtr3 Sep 2025-09-06 00.00.00</c:v>
              </c:pt>
              <c:pt idx="342">
                <c:v>2025 Qtr3 Sep 2025-09-12 00.00.00</c:v>
              </c:pt>
              <c:pt idx="343">
                <c:v>2025 Qtr3 Sep 2025-09-14 00.00.00</c:v>
              </c:pt>
              <c:pt idx="344">
                <c:v>2025 Qtr3 Sep 2025-09-17 00.00.00</c:v>
              </c:pt>
              <c:pt idx="345">
                <c:v>2025 Qtr3 Sep 2025-09-18 00.00.00</c:v>
              </c:pt>
              <c:pt idx="346">
                <c:v>2025 Qtr3 Sep 2025-09-22 00.00.00</c:v>
              </c:pt>
              <c:pt idx="347">
                <c:v>2025 Qtr3 Sep 2025-09-24 00.00.00</c:v>
              </c:pt>
              <c:pt idx="348">
                <c:v>2025 Qtr3 Sep 2025-09-26 00.00.00</c:v>
              </c:pt>
            </c:strLit>
          </c:cat>
          <c:val>
            <c:numLit>
              <c:formatCode>General</c:formatCode>
              <c:ptCount val="349"/>
              <c:pt idx="0">
                <c:v>53315</c:v>
              </c:pt>
              <c:pt idx="1">
                <c:v>69767</c:v>
              </c:pt>
              <c:pt idx="2">
                <c:v>17335</c:v>
              </c:pt>
              <c:pt idx="3">
                <c:v>19977</c:v>
              </c:pt>
              <c:pt idx="4">
                <c:v>12389</c:v>
              </c:pt>
              <c:pt idx="5">
                <c:v>24835</c:v>
              </c:pt>
              <c:pt idx="6">
                <c:v>11754</c:v>
              </c:pt>
              <c:pt idx="7">
                <c:v>37827</c:v>
              </c:pt>
              <c:pt idx="8">
                <c:v>73327</c:v>
              </c:pt>
              <c:pt idx="9">
                <c:v>20052</c:v>
              </c:pt>
              <c:pt idx="10">
                <c:v>24120</c:v>
              </c:pt>
              <c:pt idx="11">
                <c:v>32302</c:v>
              </c:pt>
              <c:pt idx="12">
                <c:v>8346</c:v>
              </c:pt>
              <c:pt idx="13">
                <c:v>46663</c:v>
              </c:pt>
              <c:pt idx="14">
                <c:v>23431</c:v>
              </c:pt>
              <c:pt idx="15">
                <c:v>26491</c:v>
              </c:pt>
              <c:pt idx="16">
                <c:v>55345</c:v>
              </c:pt>
              <c:pt idx="17">
                <c:v>17401</c:v>
              </c:pt>
              <c:pt idx="18">
                <c:v>26417</c:v>
              </c:pt>
              <c:pt idx="19">
                <c:v>62620</c:v>
              </c:pt>
              <c:pt idx="20">
                <c:v>14756</c:v>
              </c:pt>
              <c:pt idx="21">
                <c:v>28730</c:v>
              </c:pt>
              <c:pt idx="22">
                <c:v>46333</c:v>
              </c:pt>
              <c:pt idx="23">
                <c:v>23125</c:v>
              </c:pt>
              <c:pt idx="24">
                <c:v>32588</c:v>
              </c:pt>
              <c:pt idx="25">
                <c:v>65119</c:v>
              </c:pt>
              <c:pt idx="26">
                <c:v>19733</c:v>
              </c:pt>
              <c:pt idx="27">
                <c:v>1806</c:v>
              </c:pt>
              <c:pt idx="28">
                <c:v>4349</c:v>
              </c:pt>
              <c:pt idx="29">
                <c:v>12860</c:v>
              </c:pt>
              <c:pt idx="30">
                <c:v>46300</c:v>
              </c:pt>
              <c:pt idx="31">
                <c:v>48942</c:v>
              </c:pt>
              <c:pt idx="32">
                <c:v>2313</c:v>
              </c:pt>
              <c:pt idx="33">
                <c:v>55776</c:v>
              </c:pt>
              <c:pt idx="34">
                <c:v>66118</c:v>
              </c:pt>
              <c:pt idx="35">
                <c:v>74403</c:v>
              </c:pt>
              <c:pt idx="36">
                <c:v>69712</c:v>
              </c:pt>
              <c:pt idx="37">
                <c:v>2926</c:v>
              </c:pt>
              <c:pt idx="38">
                <c:v>30443</c:v>
              </c:pt>
              <c:pt idx="39">
                <c:v>10951</c:v>
              </c:pt>
              <c:pt idx="40">
                <c:v>44264</c:v>
              </c:pt>
              <c:pt idx="41">
                <c:v>21781</c:v>
              </c:pt>
              <c:pt idx="42">
                <c:v>10942</c:v>
              </c:pt>
              <c:pt idx="43">
                <c:v>67587</c:v>
              </c:pt>
              <c:pt idx="44">
                <c:v>34897</c:v>
              </c:pt>
              <c:pt idx="45">
                <c:v>26649</c:v>
              </c:pt>
              <c:pt idx="46">
                <c:v>60530</c:v>
              </c:pt>
              <c:pt idx="47">
                <c:v>8110</c:v>
              </c:pt>
              <c:pt idx="48">
                <c:v>15424</c:v>
              </c:pt>
              <c:pt idx="49">
                <c:v>10603</c:v>
              </c:pt>
              <c:pt idx="50">
                <c:v>33958</c:v>
              </c:pt>
              <c:pt idx="51">
                <c:v>29561</c:v>
              </c:pt>
              <c:pt idx="52">
                <c:v>18757</c:v>
              </c:pt>
              <c:pt idx="53">
                <c:v>13355</c:v>
              </c:pt>
              <c:pt idx="54">
                <c:v>20525</c:v>
              </c:pt>
              <c:pt idx="55">
                <c:v>4958</c:v>
              </c:pt>
              <c:pt idx="56">
                <c:v>50331</c:v>
              </c:pt>
              <c:pt idx="57">
                <c:v>73733</c:v>
              </c:pt>
              <c:pt idx="58">
                <c:v>46718</c:v>
              </c:pt>
              <c:pt idx="59">
                <c:v>29993</c:v>
              </c:pt>
              <c:pt idx="60">
                <c:v>32207</c:v>
              </c:pt>
              <c:pt idx="61">
                <c:v>69314</c:v>
              </c:pt>
              <c:pt idx="62">
                <c:v>25898</c:v>
              </c:pt>
              <c:pt idx="63">
                <c:v>36342</c:v>
              </c:pt>
              <c:pt idx="64">
                <c:v>57204</c:v>
              </c:pt>
              <c:pt idx="65">
                <c:v>26000</c:v>
              </c:pt>
              <c:pt idx="66">
                <c:v>49893</c:v>
              </c:pt>
              <c:pt idx="67">
                <c:v>31674</c:v>
              </c:pt>
              <c:pt idx="68">
                <c:v>35936</c:v>
              </c:pt>
              <c:pt idx="69">
                <c:v>47906</c:v>
              </c:pt>
              <c:pt idx="70">
                <c:v>16454</c:v>
              </c:pt>
              <c:pt idx="71">
                <c:v>12856</c:v>
              </c:pt>
              <c:pt idx="72">
                <c:v>2687</c:v>
              </c:pt>
              <c:pt idx="73">
                <c:v>35598</c:v>
              </c:pt>
              <c:pt idx="74">
                <c:v>4106</c:v>
              </c:pt>
              <c:pt idx="75">
                <c:v>58120</c:v>
              </c:pt>
              <c:pt idx="76">
                <c:v>49016</c:v>
              </c:pt>
              <c:pt idx="77">
                <c:v>67236</c:v>
              </c:pt>
              <c:pt idx="78">
                <c:v>636</c:v>
              </c:pt>
              <c:pt idx="79">
                <c:v>17913</c:v>
              </c:pt>
              <c:pt idx="80">
                <c:v>60000</c:v>
              </c:pt>
              <c:pt idx="81">
                <c:v>56858</c:v>
              </c:pt>
              <c:pt idx="82">
                <c:v>52425</c:v>
              </c:pt>
              <c:pt idx="83">
                <c:v>60348</c:v>
              </c:pt>
              <c:pt idx="84">
                <c:v>2200</c:v>
              </c:pt>
              <c:pt idx="85">
                <c:v>23699</c:v>
              </c:pt>
              <c:pt idx="86">
                <c:v>6020</c:v>
              </c:pt>
              <c:pt idx="87">
                <c:v>36955</c:v>
              </c:pt>
              <c:pt idx="88">
                <c:v>15455</c:v>
              </c:pt>
              <c:pt idx="89">
                <c:v>44549</c:v>
              </c:pt>
              <c:pt idx="90">
                <c:v>73117</c:v>
              </c:pt>
              <c:pt idx="91">
                <c:v>44439</c:v>
              </c:pt>
              <c:pt idx="92">
                <c:v>45442</c:v>
              </c:pt>
              <c:pt idx="93">
                <c:v>3953</c:v>
              </c:pt>
              <c:pt idx="94">
                <c:v>55435</c:v>
              </c:pt>
              <c:pt idx="95">
                <c:v>8828</c:v>
              </c:pt>
              <c:pt idx="96">
                <c:v>30549</c:v>
              </c:pt>
              <c:pt idx="97">
                <c:v>70224</c:v>
              </c:pt>
              <c:pt idx="98">
                <c:v>29416</c:v>
              </c:pt>
              <c:pt idx="99">
                <c:v>72196</c:v>
              </c:pt>
              <c:pt idx="100">
                <c:v>62244</c:v>
              </c:pt>
              <c:pt idx="101">
                <c:v>16310</c:v>
              </c:pt>
              <c:pt idx="102">
                <c:v>36913</c:v>
              </c:pt>
              <c:pt idx="103">
                <c:v>39582</c:v>
              </c:pt>
              <c:pt idx="104">
                <c:v>65548</c:v>
              </c:pt>
              <c:pt idx="105">
                <c:v>32630</c:v>
              </c:pt>
              <c:pt idx="106">
                <c:v>40642</c:v>
              </c:pt>
              <c:pt idx="107">
                <c:v>31198</c:v>
              </c:pt>
              <c:pt idx="108">
                <c:v>30575</c:v>
              </c:pt>
              <c:pt idx="109">
                <c:v>9859</c:v>
              </c:pt>
              <c:pt idx="110">
                <c:v>33772</c:v>
              </c:pt>
              <c:pt idx="111">
                <c:v>72809</c:v>
              </c:pt>
              <c:pt idx="112">
                <c:v>1217</c:v>
              </c:pt>
              <c:pt idx="113">
                <c:v>4934</c:v>
              </c:pt>
              <c:pt idx="114">
                <c:v>50310</c:v>
              </c:pt>
              <c:pt idx="115">
                <c:v>5494</c:v>
              </c:pt>
              <c:pt idx="116">
                <c:v>4734</c:v>
              </c:pt>
              <c:pt idx="117">
                <c:v>35372</c:v>
              </c:pt>
              <c:pt idx="118">
                <c:v>43942</c:v>
              </c:pt>
              <c:pt idx="119">
                <c:v>52259</c:v>
              </c:pt>
              <c:pt idx="120">
                <c:v>52217</c:v>
              </c:pt>
              <c:pt idx="121">
                <c:v>39259</c:v>
              </c:pt>
              <c:pt idx="122">
                <c:v>11564</c:v>
              </c:pt>
              <c:pt idx="123">
                <c:v>52256</c:v>
              </c:pt>
              <c:pt idx="124">
                <c:v>24623</c:v>
              </c:pt>
              <c:pt idx="125">
                <c:v>8526</c:v>
              </c:pt>
              <c:pt idx="126">
                <c:v>65425</c:v>
              </c:pt>
              <c:pt idx="127">
                <c:v>69342</c:v>
              </c:pt>
              <c:pt idx="128">
                <c:v>9777</c:v>
              </c:pt>
              <c:pt idx="129">
                <c:v>42739</c:v>
              </c:pt>
              <c:pt idx="130">
                <c:v>45035</c:v>
              </c:pt>
              <c:pt idx="131">
                <c:v>20676</c:v>
              </c:pt>
              <c:pt idx="132">
                <c:v>41503</c:v>
              </c:pt>
              <c:pt idx="133">
                <c:v>20496</c:v>
              </c:pt>
              <c:pt idx="134">
                <c:v>36431</c:v>
              </c:pt>
              <c:pt idx="135">
                <c:v>17874</c:v>
              </c:pt>
              <c:pt idx="136">
                <c:v>56733</c:v>
              </c:pt>
              <c:pt idx="137">
                <c:v>39212</c:v>
              </c:pt>
              <c:pt idx="138">
                <c:v>65051</c:v>
              </c:pt>
              <c:pt idx="139">
                <c:v>34222</c:v>
              </c:pt>
              <c:pt idx="140">
                <c:v>7359</c:v>
              </c:pt>
              <c:pt idx="141">
                <c:v>42109</c:v>
              </c:pt>
              <c:pt idx="142">
                <c:v>22339</c:v>
              </c:pt>
              <c:pt idx="143">
                <c:v>7985</c:v>
              </c:pt>
              <c:pt idx="144">
                <c:v>17267</c:v>
              </c:pt>
              <c:pt idx="145">
                <c:v>53942</c:v>
              </c:pt>
              <c:pt idx="146">
                <c:v>12726</c:v>
              </c:pt>
              <c:pt idx="147">
                <c:v>23088</c:v>
              </c:pt>
              <c:pt idx="148">
                <c:v>48288</c:v>
              </c:pt>
              <c:pt idx="149">
                <c:v>28026</c:v>
              </c:pt>
              <c:pt idx="150">
                <c:v>43895</c:v>
              </c:pt>
              <c:pt idx="151">
                <c:v>38201</c:v>
              </c:pt>
              <c:pt idx="152">
                <c:v>23367</c:v>
              </c:pt>
              <c:pt idx="153">
                <c:v>17044</c:v>
              </c:pt>
              <c:pt idx="154">
                <c:v>16399</c:v>
              </c:pt>
              <c:pt idx="155">
                <c:v>29563</c:v>
              </c:pt>
              <c:pt idx="156">
                <c:v>4248</c:v>
              </c:pt>
              <c:pt idx="157">
                <c:v>21384</c:v>
              </c:pt>
              <c:pt idx="158">
                <c:v>33957</c:v>
              </c:pt>
              <c:pt idx="159">
                <c:v>12891</c:v>
              </c:pt>
              <c:pt idx="160">
                <c:v>38937</c:v>
              </c:pt>
              <c:pt idx="161">
                <c:v>36003</c:v>
              </c:pt>
              <c:pt idx="162">
                <c:v>41758</c:v>
              </c:pt>
              <c:pt idx="163">
                <c:v>34224</c:v>
              </c:pt>
              <c:pt idx="164">
                <c:v>64786</c:v>
              </c:pt>
              <c:pt idx="165">
                <c:v>14834</c:v>
              </c:pt>
              <c:pt idx="166">
                <c:v>7144</c:v>
              </c:pt>
              <c:pt idx="167">
                <c:v>33433</c:v>
              </c:pt>
              <c:pt idx="168">
                <c:v>43969</c:v>
              </c:pt>
              <c:pt idx="169">
                <c:v>53156</c:v>
              </c:pt>
              <c:pt idx="170">
                <c:v>17875</c:v>
              </c:pt>
              <c:pt idx="171">
                <c:v>65706</c:v>
              </c:pt>
              <c:pt idx="172">
                <c:v>11422</c:v>
              </c:pt>
              <c:pt idx="173">
                <c:v>36789</c:v>
              </c:pt>
              <c:pt idx="174">
                <c:v>6241</c:v>
              </c:pt>
              <c:pt idx="175">
                <c:v>26113</c:v>
              </c:pt>
              <c:pt idx="176">
                <c:v>14526</c:v>
              </c:pt>
              <c:pt idx="177">
                <c:v>52613</c:v>
              </c:pt>
              <c:pt idx="178">
                <c:v>20110</c:v>
              </c:pt>
              <c:pt idx="179">
                <c:v>47146</c:v>
              </c:pt>
              <c:pt idx="180">
                <c:v>63685</c:v>
              </c:pt>
              <c:pt idx="181">
                <c:v>73067</c:v>
              </c:pt>
              <c:pt idx="182">
                <c:v>19788</c:v>
              </c:pt>
              <c:pt idx="183">
                <c:v>30377</c:v>
              </c:pt>
              <c:pt idx="184">
                <c:v>1417</c:v>
              </c:pt>
              <c:pt idx="185">
                <c:v>39604</c:v>
              </c:pt>
              <c:pt idx="186">
                <c:v>62345</c:v>
              </c:pt>
              <c:pt idx="187">
                <c:v>5029</c:v>
              </c:pt>
              <c:pt idx="188">
                <c:v>12692</c:v>
              </c:pt>
              <c:pt idx="189">
                <c:v>74602</c:v>
              </c:pt>
              <c:pt idx="190">
                <c:v>15495</c:v>
              </c:pt>
              <c:pt idx="191">
                <c:v>5521</c:v>
              </c:pt>
              <c:pt idx="192">
                <c:v>21619</c:v>
              </c:pt>
              <c:pt idx="193">
                <c:v>46723</c:v>
              </c:pt>
              <c:pt idx="194">
                <c:v>60046</c:v>
              </c:pt>
              <c:pt idx="195">
                <c:v>3827</c:v>
              </c:pt>
              <c:pt idx="196">
                <c:v>30268</c:v>
              </c:pt>
              <c:pt idx="197">
                <c:v>64918</c:v>
              </c:pt>
              <c:pt idx="198">
                <c:v>52946</c:v>
              </c:pt>
              <c:pt idx="199">
                <c:v>57083</c:v>
              </c:pt>
              <c:pt idx="200">
                <c:v>69841</c:v>
              </c:pt>
              <c:pt idx="201">
                <c:v>32593</c:v>
              </c:pt>
              <c:pt idx="202">
                <c:v>48725</c:v>
              </c:pt>
              <c:pt idx="203">
                <c:v>35679</c:v>
              </c:pt>
              <c:pt idx="204">
                <c:v>70181</c:v>
              </c:pt>
              <c:pt idx="205">
                <c:v>46119</c:v>
              </c:pt>
              <c:pt idx="206">
                <c:v>27116</c:v>
              </c:pt>
              <c:pt idx="207">
                <c:v>55067</c:v>
              </c:pt>
              <c:pt idx="208">
                <c:v>62299</c:v>
              </c:pt>
              <c:pt idx="209">
                <c:v>46672</c:v>
              </c:pt>
              <c:pt idx="210">
                <c:v>15908</c:v>
              </c:pt>
              <c:pt idx="211">
                <c:v>58480</c:v>
              </c:pt>
              <c:pt idx="212">
                <c:v>45325</c:v>
              </c:pt>
              <c:pt idx="213">
                <c:v>61431</c:v>
              </c:pt>
              <c:pt idx="214">
                <c:v>12953</c:v>
              </c:pt>
              <c:pt idx="215">
                <c:v>16235</c:v>
              </c:pt>
              <c:pt idx="216">
                <c:v>48393</c:v>
              </c:pt>
              <c:pt idx="217">
                <c:v>45566</c:v>
              </c:pt>
              <c:pt idx="218">
                <c:v>24241</c:v>
              </c:pt>
              <c:pt idx="219">
                <c:v>67483</c:v>
              </c:pt>
              <c:pt idx="220">
                <c:v>47025</c:v>
              </c:pt>
              <c:pt idx="221">
                <c:v>30634</c:v>
              </c:pt>
              <c:pt idx="222">
                <c:v>41685</c:v>
              </c:pt>
              <c:pt idx="223">
                <c:v>54719</c:v>
              </c:pt>
              <c:pt idx="224">
                <c:v>74116</c:v>
              </c:pt>
              <c:pt idx="225">
                <c:v>44356</c:v>
              </c:pt>
              <c:pt idx="226">
                <c:v>65229</c:v>
              </c:pt>
              <c:pt idx="227">
                <c:v>28878</c:v>
              </c:pt>
              <c:pt idx="228">
                <c:v>7087</c:v>
              </c:pt>
              <c:pt idx="229">
                <c:v>31980</c:v>
              </c:pt>
              <c:pt idx="230">
                <c:v>21027</c:v>
              </c:pt>
              <c:pt idx="231">
                <c:v>24069</c:v>
              </c:pt>
              <c:pt idx="232">
                <c:v>59674</c:v>
              </c:pt>
              <c:pt idx="233">
                <c:v>71545</c:v>
              </c:pt>
              <c:pt idx="234">
                <c:v>2130</c:v>
              </c:pt>
              <c:pt idx="235">
                <c:v>67731</c:v>
              </c:pt>
              <c:pt idx="236">
                <c:v>3762</c:v>
              </c:pt>
              <c:pt idx="237">
                <c:v>55222</c:v>
              </c:pt>
              <c:pt idx="238">
                <c:v>30432</c:v>
              </c:pt>
              <c:pt idx="239">
                <c:v>9097</c:v>
              </c:pt>
              <c:pt idx="240">
                <c:v>64409</c:v>
              </c:pt>
              <c:pt idx="241">
                <c:v>72891</c:v>
              </c:pt>
              <c:pt idx="242">
                <c:v>63793</c:v>
              </c:pt>
              <c:pt idx="243">
                <c:v>26305</c:v>
              </c:pt>
              <c:pt idx="244">
                <c:v>50350</c:v>
              </c:pt>
              <c:pt idx="245">
                <c:v>9518</c:v>
              </c:pt>
              <c:pt idx="246">
                <c:v>50000</c:v>
              </c:pt>
              <c:pt idx="247">
                <c:v>12600</c:v>
              </c:pt>
              <c:pt idx="248">
                <c:v>12169</c:v>
              </c:pt>
              <c:pt idx="249">
                <c:v>54272</c:v>
              </c:pt>
              <c:pt idx="250">
                <c:v>16416</c:v>
              </c:pt>
              <c:pt idx="251">
                <c:v>19431</c:v>
              </c:pt>
              <c:pt idx="252">
                <c:v>70004</c:v>
              </c:pt>
              <c:pt idx="253">
                <c:v>71886</c:v>
              </c:pt>
              <c:pt idx="254">
                <c:v>67170</c:v>
              </c:pt>
              <c:pt idx="255">
                <c:v>54528</c:v>
              </c:pt>
              <c:pt idx="256">
                <c:v>71628</c:v>
              </c:pt>
              <c:pt idx="257">
                <c:v>53009</c:v>
              </c:pt>
              <c:pt idx="258">
                <c:v>66906</c:v>
              </c:pt>
              <c:pt idx="259">
                <c:v>50149</c:v>
              </c:pt>
              <c:pt idx="260">
                <c:v>44869</c:v>
              </c:pt>
              <c:pt idx="261">
                <c:v>64593</c:v>
              </c:pt>
              <c:pt idx="262">
                <c:v>72807</c:v>
              </c:pt>
              <c:pt idx="263">
                <c:v>35964</c:v>
              </c:pt>
              <c:pt idx="264">
                <c:v>19956</c:v>
              </c:pt>
              <c:pt idx="265">
                <c:v>36054</c:v>
              </c:pt>
              <c:pt idx="266">
                <c:v>13909</c:v>
              </c:pt>
              <c:pt idx="267">
                <c:v>37139</c:v>
              </c:pt>
              <c:pt idx="268">
                <c:v>54700</c:v>
              </c:pt>
              <c:pt idx="269">
                <c:v>18574</c:v>
              </c:pt>
              <c:pt idx="270">
                <c:v>52765</c:v>
              </c:pt>
              <c:pt idx="271">
                <c:v>16561</c:v>
              </c:pt>
              <c:pt idx="272">
                <c:v>58726</c:v>
              </c:pt>
              <c:pt idx="273">
                <c:v>23300</c:v>
              </c:pt>
              <c:pt idx="274">
                <c:v>69960</c:v>
              </c:pt>
              <c:pt idx="275">
                <c:v>58267</c:v>
              </c:pt>
              <c:pt idx="276">
                <c:v>28554</c:v>
              </c:pt>
              <c:pt idx="277">
                <c:v>45897</c:v>
              </c:pt>
              <c:pt idx="278">
                <c:v>66227</c:v>
              </c:pt>
              <c:pt idx="279">
                <c:v>58660</c:v>
              </c:pt>
              <c:pt idx="280">
                <c:v>59317</c:v>
              </c:pt>
              <c:pt idx="281">
                <c:v>42330</c:v>
              </c:pt>
              <c:pt idx="282">
                <c:v>10734</c:v>
              </c:pt>
              <c:pt idx="283">
                <c:v>58116</c:v>
              </c:pt>
              <c:pt idx="284">
                <c:v>9721</c:v>
              </c:pt>
              <c:pt idx="285">
                <c:v>61913</c:v>
              </c:pt>
              <c:pt idx="286">
                <c:v>45257</c:v>
              </c:pt>
              <c:pt idx="287">
                <c:v>57389</c:v>
              </c:pt>
              <c:pt idx="288">
                <c:v>36444</c:v>
              </c:pt>
              <c:pt idx="289">
                <c:v>38634</c:v>
              </c:pt>
              <c:pt idx="290">
                <c:v>27823</c:v>
              </c:pt>
              <c:pt idx="291">
                <c:v>5492</c:v>
              </c:pt>
              <c:pt idx="292">
                <c:v>56255</c:v>
              </c:pt>
              <c:pt idx="293">
                <c:v>5067</c:v>
              </c:pt>
              <c:pt idx="294">
                <c:v>44419</c:v>
              </c:pt>
              <c:pt idx="295">
                <c:v>3858</c:v>
              </c:pt>
              <c:pt idx="296">
                <c:v>56305</c:v>
              </c:pt>
              <c:pt idx="297">
                <c:v>44541</c:v>
              </c:pt>
              <c:pt idx="298">
                <c:v>32454</c:v>
              </c:pt>
              <c:pt idx="299">
                <c:v>12892</c:v>
              </c:pt>
              <c:pt idx="300">
                <c:v>45224</c:v>
              </c:pt>
              <c:pt idx="301">
                <c:v>16141</c:v>
              </c:pt>
              <c:pt idx="302">
                <c:v>6805</c:v>
              </c:pt>
              <c:pt idx="303">
                <c:v>21066</c:v>
              </c:pt>
              <c:pt idx="304">
                <c:v>14280</c:v>
              </c:pt>
              <c:pt idx="305">
                <c:v>7089</c:v>
              </c:pt>
              <c:pt idx="306">
                <c:v>24076</c:v>
              </c:pt>
              <c:pt idx="307">
                <c:v>25964</c:v>
              </c:pt>
              <c:pt idx="308">
                <c:v>57183</c:v>
              </c:pt>
              <c:pt idx="309">
                <c:v>68809</c:v>
              </c:pt>
              <c:pt idx="310">
                <c:v>46427</c:v>
              </c:pt>
              <c:pt idx="311">
                <c:v>10877</c:v>
              </c:pt>
              <c:pt idx="312">
                <c:v>7847</c:v>
              </c:pt>
              <c:pt idx="313">
                <c:v>4283</c:v>
              </c:pt>
              <c:pt idx="314">
                <c:v>56298</c:v>
              </c:pt>
              <c:pt idx="315">
                <c:v>55661</c:v>
              </c:pt>
              <c:pt idx="316">
                <c:v>61152</c:v>
              </c:pt>
              <c:pt idx="317">
                <c:v>34528</c:v>
              </c:pt>
              <c:pt idx="318">
                <c:v>17468</c:v>
              </c:pt>
              <c:pt idx="319">
                <c:v>18895</c:v>
              </c:pt>
              <c:pt idx="320">
                <c:v>39519</c:v>
              </c:pt>
              <c:pt idx="321">
                <c:v>50542</c:v>
              </c:pt>
              <c:pt idx="322">
                <c:v>19316</c:v>
              </c:pt>
              <c:pt idx="323">
                <c:v>29932</c:v>
              </c:pt>
              <c:pt idx="324">
                <c:v>49117</c:v>
              </c:pt>
              <c:pt idx="325">
                <c:v>72873</c:v>
              </c:pt>
              <c:pt idx="326">
                <c:v>63171</c:v>
              </c:pt>
              <c:pt idx="327">
                <c:v>47611</c:v>
              </c:pt>
              <c:pt idx="328">
                <c:v>60493</c:v>
              </c:pt>
              <c:pt idx="329">
                <c:v>53232</c:v>
              </c:pt>
              <c:pt idx="330">
                <c:v>9960</c:v>
              </c:pt>
              <c:pt idx="331">
                <c:v>9775</c:v>
              </c:pt>
              <c:pt idx="332">
                <c:v>13769</c:v>
              </c:pt>
              <c:pt idx="333">
                <c:v>24866</c:v>
              </c:pt>
              <c:pt idx="334">
                <c:v>17869</c:v>
              </c:pt>
              <c:pt idx="335">
                <c:v>41363</c:v>
              </c:pt>
              <c:pt idx="336">
                <c:v>18779</c:v>
              </c:pt>
              <c:pt idx="337">
                <c:v>61881</c:v>
              </c:pt>
              <c:pt idx="338">
                <c:v>40291</c:v>
              </c:pt>
              <c:pt idx="339">
                <c:v>29634</c:v>
              </c:pt>
              <c:pt idx="340">
                <c:v>47601</c:v>
              </c:pt>
              <c:pt idx="341">
                <c:v>69943</c:v>
              </c:pt>
              <c:pt idx="342">
                <c:v>5813</c:v>
              </c:pt>
              <c:pt idx="343">
                <c:v>29307</c:v>
              </c:pt>
              <c:pt idx="344">
                <c:v>45726</c:v>
              </c:pt>
              <c:pt idx="345">
                <c:v>60050</c:v>
              </c:pt>
              <c:pt idx="346">
                <c:v>56378</c:v>
              </c:pt>
              <c:pt idx="347">
                <c:v>58719</c:v>
              </c:pt>
              <c:pt idx="348">
                <c:v>37466</c:v>
              </c:pt>
            </c:numLit>
          </c:val>
          <c:extLst>
            <c:ext xmlns:c16="http://schemas.microsoft.com/office/drawing/2014/chart" uri="{C3380CC4-5D6E-409C-BE32-E72D297353CC}">
              <c16:uniqueId val="{00000000-C5F7-476B-88AB-4720B5E9DA01}"/>
            </c:ext>
          </c:extLst>
        </c:ser>
        <c:dLbls>
          <c:showLegendKey val="0"/>
          <c:showVal val="0"/>
          <c:showCatName val="0"/>
          <c:showSerName val="0"/>
          <c:showPercent val="0"/>
          <c:showBubbleSize val="0"/>
        </c:dLbls>
        <c:gapWidth val="150"/>
        <c:axId val="2087291399"/>
        <c:axId val="2087308295"/>
      </c:barChart>
      <c:lineChart>
        <c:grouping val="standard"/>
        <c:varyColors val="0"/>
        <c:ser>
          <c:idx val="1"/>
          <c:order val="1"/>
          <c:tx>
            <c:v>Series2</c:v>
          </c:tx>
          <c:spPr>
            <a:ln w="28575" cap="rnd">
              <a:solidFill>
                <a:srgbClr val="E3008C"/>
              </a:solidFill>
              <a:round/>
            </a:ln>
            <a:effectLst/>
          </c:spPr>
          <c:marker>
            <c:symbol val="none"/>
          </c:marker>
          <c:cat>
            <c:strLit>
              <c:ptCount val="349"/>
              <c:pt idx="0">
                <c:v>2023 Qtr1 Jan 2023-01-05 00.00.00</c:v>
              </c:pt>
              <c:pt idx="1">
                <c:v>2023 Qtr1 Jan 2023-01-10 00.00.00</c:v>
              </c:pt>
              <c:pt idx="2">
                <c:v>2023 Qtr1 Jan 2023-01-11 00.00.00</c:v>
              </c:pt>
              <c:pt idx="3">
                <c:v>2023 Qtr1 Jan 2023-01-14 00.00.00</c:v>
              </c:pt>
              <c:pt idx="4">
                <c:v>2023 Qtr1 Jan 2023-01-17 00.00.00</c:v>
              </c:pt>
              <c:pt idx="5">
                <c:v>2023 Qtr1 Jan 2023-01-18 00.00.00</c:v>
              </c:pt>
              <c:pt idx="6">
                <c:v>2023 Qtr1 Jan 2023-01-19 00.00.00</c:v>
              </c:pt>
              <c:pt idx="7">
                <c:v>2023 Qtr1 Jan 2023-01-23 00.00.00</c:v>
              </c:pt>
              <c:pt idx="8">
                <c:v>2023 Qtr1 Jan 2023-01-25 00.00.00</c:v>
              </c:pt>
              <c:pt idx="9">
                <c:v>2023 Qtr1 Jan 2023-01-31 00.00.00</c:v>
              </c:pt>
              <c:pt idx="10">
                <c:v>2023 Qtr1 Feb 2023-02-03 00.00.00</c:v>
              </c:pt>
              <c:pt idx="11">
                <c:v>2023 Qtr1 Feb 2023-02-05 00.00.00</c:v>
              </c:pt>
              <c:pt idx="12">
                <c:v>2023 Qtr1 Feb 2023-02-07 00.00.00</c:v>
              </c:pt>
              <c:pt idx="13">
                <c:v>2023 Qtr1 Feb 2023-02-09 00.00.00</c:v>
              </c:pt>
              <c:pt idx="14">
                <c:v>2023 Qtr1 Feb 2023-02-12 00.00.00</c:v>
              </c:pt>
              <c:pt idx="15">
                <c:v>2023 Qtr1 Feb 2023-02-15 00.00.00</c:v>
              </c:pt>
              <c:pt idx="16">
                <c:v>2023 Qtr1 Feb 2023-02-16 00.00.00</c:v>
              </c:pt>
              <c:pt idx="17">
                <c:v>2023 Qtr1 Feb 2023-02-19 00.00.00</c:v>
              </c:pt>
              <c:pt idx="18">
                <c:v>2023 Qtr1 Feb 2023-02-21 00.00.00</c:v>
              </c:pt>
              <c:pt idx="19">
                <c:v>2023 Qtr1 Feb 2023-02-22 00.00.00</c:v>
              </c:pt>
              <c:pt idx="20">
                <c:v>2023 Qtr1 Feb 2023-02-24 00.00.00</c:v>
              </c:pt>
              <c:pt idx="21">
                <c:v>2023 Qtr1 Feb 2023-02-25 00.00.00</c:v>
              </c:pt>
              <c:pt idx="22">
                <c:v>2023 Qtr1 Feb 2023-02-27 00.00.00</c:v>
              </c:pt>
              <c:pt idx="23">
                <c:v>2023 Qtr1 Feb 2023-02-28 00.00.00</c:v>
              </c:pt>
              <c:pt idx="24">
                <c:v>2023 Qtr1 Mar 2023-03-01 00.00.00</c:v>
              </c:pt>
              <c:pt idx="25">
                <c:v>2023 Qtr1 Mar 2023-03-11 00.00.00</c:v>
              </c:pt>
              <c:pt idx="26">
                <c:v>2023 Qtr1 Mar 2023-03-16 00.00.00</c:v>
              </c:pt>
              <c:pt idx="27">
                <c:v>2023 Qtr1 Mar 2023-03-18 00.00.00</c:v>
              </c:pt>
              <c:pt idx="28">
                <c:v>2023 Qtr1 Mar 2023-03-19 00.00.00</c:v>
              </c:pt>
              <c:pt idx="29">
                <c:v>2023 Qtr1 Mar 2023-03-20 00.00.00</c:v>
              </c:pt>
              <c:pt idx="30">
                <c:v>2023 Qtr1 Mar 2023-03-21 00.00.00</c:v>
              </c:pt>
              <c:pt idx="31">
                <c:v>2023 Qtr2 Apr 2023-04-02 00.00.00</c:v>
              </c:pt>
              <c:pt idx="32">
                <c:v>2023 Qtr2 Apr 2023-04-04 00.00.00</c:v>
              </c:pt>
              <c:pt idx="33">
                <c:v>2023 Qtr2 Apr 2023-04-05 00.00.00</c:v>
              </c:pt>
              <c:pt idx="34">
                <c:v>2023 Qtr2 Apr 2023-04-10 00.00.00</c:v>
              </c:pt>
              <c:pt idx="35">
                <c:v>2023 Qtr2 Apr 2023-04-16 00.00.00</c:v>
              </c:pt>
              <c:pt idx="36">
                <c:v>2023 Qtr2 Apr 2023-04-23 00.00.00</c:v>
              </c:pt>
              <c:pt idx="37">
                <c:v>2023 Qtr2 Apr 2023-04-24 00.00.00</c:v>
              </c:pt>
              <c:pt idx="38">
                <c:v>2023 Qtr2 Apr 2023-04-26 00.00.00</c:v>
              </c:pt>
              <c:pt idx="39">
                <c:v>2023 Qtr2 May 2023-05-01 00.00.00</c:v>
              </c:pt>
              <c:pt idx="40">
                <c:v>2023 Qtr2 May 2023-05-04 00.00.00</c:v>
              </c:pt>
              <c:pt idx="41">
                <c:v>2023 Qtr2 May 2023-05-11 00.00.00</c:v>
              </c:pt>
              <c:pt idx="42">
                <c:v>2023 Qtr2 May 2023-05-12 00.00.00</c:v>
              </c:pt>
              <c:pt idx="43">
                <c:v>2023 Qtr2 May 2023-05-17 00.00.00</c:v>
              </c:pt>
              <c:pt idx="44">
                <c:v>2023 Qtr2 May 2023-05-19 00.00.00</c:v>
              </c:pt>
              <c:pt idx="45">
                <c:v>2023 Qtr2 May 2023-05-22 00.00.00</c:v>
              </c:pt>
              <c:pt idx="46">
                <c:v>2023 Qtr2 May 2023-05-23 00.00.00</c:v>
              </c:pt>
              <c:pt idx="47">
                <c:v>2023 Qtr2 May 2023-05-26 00.00.00</c:v>
              </c:pt>
              <c:pt idx="48">
                <c:v>2023 Qtr2 May 2023-05-28 00.00.00</c:v>
              </c:pt>
              <c:pt idx="49">
                <c:v>2023 Qtr2 May 2023-05-31 00.00.00</c:v>
              </c:pt>
              <c:pt idx="50">
                <c:v>2023 Qtr2 Jun 2023-06-01 00.00.00</c:v>
              </c:pt>
              <c:pt idx="51">
                <c:v>2023 Qtr2 Jun 2023-06-04 00.00.00</c:v>
              </c:pt>
              <c:pt idx="52">
                <c:v>2023 Qtr2 Jun 2023-06-09 00.00.00</c:v>
              </c:pt>
              <c:pt idx="53">
                <c:v>2023 Qtr2 Jun 2023-06-10 00.00.00</c:v>
              </c:pt>
              <c:pt idx="54">
                <c:v>2023 Qtr2 Jun 2023-06-11 00.00.00</c:v>
              </c:pt>
              <c:pt idx="55">
                <c:v>2023 Qtr2 Jun 2023-06-12 00.00.00</c:v>
              </c:pt>
              <c:pt idx="56">
                <c:v>2023 Qtr2 Jun 2023-06-15 00.00.00</c:v>
              </c:pt>
              <c:pt idx="57">
                <c:v>2023 Qtr2 Jun 2023-06-20 00.00.00</c:v>
              </c:pt>
              <c:pt idx="58">
                <c:v>2023 Qtr2 Jun 2023-06-23 00.00.00</c:v>
              </c:pt>
              <c:pt idx="59">
                <c:v>2023 Qtr2 Jun 2023-06-28 00.00.00</c:v>
              </c:pt>
              <c:pt idx="60">
                <c:v>2023 Qtr2 Jun 2023-06-30 00.00.00</c:v>
              </c:pt>
              <c:pt idx="61">
                <c:v>2023 Qtr3 Jul 2023-07-01 00.00.00</c:v>
              </c:pt>
              <c:pt idx="62">
                <c:v>2023 Qtr3 Jul 2023-07-03 00.00.00</c:v>
              </c:pt>
              <c:pt idx="63">
                <c:v>2023 Qtr3 Jul 2023-07-04 00.00.00</c:v>
              </c:pt>
              <c:pt idx="64">
                <c:v>2023 Qtr3 Jul 2023-07-06 00.00.00</c:v>
              </c:pt>
              <c:pt idx="65">
                <c:v>2023 Qtr3 Jul 2023-07-11 00.00.00</c:v>
              </c:pt>
              <c:pt idx="66">
                <c:v>2023 Qtr3 Jul 2023-07-14 00.00.00</c:v>
              </c:pt>
              <c:pt idx="67">
                <c:v>2023 Qtr3 Jul 2023-07-15 00.00.00</c:v>
              </c:pt>
              <c:pt idx="68">
                <c:v>2023 Qtr3 Jul 2023-07-17 00.00.00</c:v>
              </c:pt>
              <c:pt idx="69">
                <c:v>2023 Qtr3 Jul 2023-07-18 00.00.00</c:v>
              </c:pt>
              <c:pt idx="70">
                <c:v>2023 Qtr3 Jul 2023-07-20 00.00.00</c:v>
              </c:pt>
              <c:pt idx="71">
                <c:v>2023 Qtr3 Jul 2023-07-21 00.00.00</c:v>
              </c:pt>
              <c:pt idx="72">
                <c:v>2023 Qtr3 Jul 2023-07-22 00.00.00</c:v>
              </c:pt>
              <c:pt idx="73">
                <c:v>2023 Qtr3 Jul 2023-07-23 00.00.00</c:v>
              </c:pt>
              <c:pt idx="74">
                <c:v>2023 Qtr3 Jul 2023-07-25 00.00.00</c:v>
              </c:pt>
              <c:pt idx="75">
                <c:v>2023 Qtr3 Jul 2023-07-26 00.00.00</c:v>
              </c:pt>
              <c:pt idx="76">
                <c:v>2023 Qtr3 Aug 2023-08-02 00.00.00</c:v>
              </c:pt>
              <c:pt idx="77">
                <c:v>2023 Qtr3 Aug 2023-08-04 00.00.00</c:v>
              </c:pt>
              <c:pt idx="78">
                <c:v>2023 Qtr3 Aug 2023-08-09 00.00.00</c:v>
              </c:pt>
              <c:pt idx="79">
                <c:v>2023 Qtr3 Aug 2023-08-10 00.00.00</c:v>
              </c:pt>
              <c:pt idx="80">
                <c:v>2023 Qtr3 Aug 2023-08-11 00.00.00</c:v>
              </c:pt>
              <c:pt idx="81">
                <c:v>2023 Qtr3 Aug 2023-08-12 00.00.00</c:v>
              </c:pt>
              <c:pt idx="82">
                <c:v>2023 Qtr3 Aug 2023-08-18 00.00.00</c:v>
              </c:pt>
              <c:pt idx="83">
                <c:v>2023 Qtr3 Aug 2023-08-19 00.00.00</c:v>
              </c:pt>
              <c:pt idx="84">
                <c:v>2023 Qtr3 Aug 2023-08-20 00.00.00</c:v>
              </c:pt>
              <c:pt idx="85">
                <c:v>2023 Qtr3 Aug 2023-08-21 00.00.00</c:v>
              </c:pt>
              <c:pt idx="86">
                <c:v>2023 Qtr3 Aug 2023-08-26 00.00.00</c:v>
              </c:pt>
              <c:pt idx="87">
                <c:v>2023 Qtr3 Aug 2023-08-27 00.00.00</c:v>
              </c:pt>
              <c:pt idx="88">
                <c:v>2023 Qtr3 Aug 2023-08-29 00.00.00</c:v>
              </c:pt>
              <c:pt idx="89">
                <c:v>2023 Qtr3 Aug 2023-08-30 00.00.00</c:v>
              </c:pt>
              <c:pt idx="90">
                <c:v>2023 Qtr3 Sep 2023-09-05 00.00.00</c:v>
              </c:pt>
              <c:pt idx="91">
                <c:v>2023 Qtr3 Sep 2023-09-08 00.00.00</c:v>
              </c:pt>
              <c:pt idx="92">
                <c:v>2023 Qtr3 Sep 2023-09-15 00.00.00</c:v>
              </c:pt>
              <c:pt idx="93">
                <c:v>2023 Qtr3 Sep 2023-09-16 00.00.00</c:v>
              </c:pt>
              <c:pt idx="94">
                <c:v>2023 Qtr3 Sep 2023-09-17 00.00.00</c:v>
              </c:pt>
              <c:pt idx="95">
                <c:v>2023 Qtr3 Sep 2023-09-19 00.00.00</c:v>
              </c:pt>
              <c:pt idx="96">
                <c:v>2023 Qtr3 Sep 2023-09-24 00.00.00</c:v>
              </c:pt>
              <c:pt idx="97">
                <c:v>2023 Qtr3 Sep 2023-09-29 00.00.00</c:v>
              </c:pt>
              <c:pt idx="98">
                <c:v>2023 Qtr4 Oct 2023-10-05 00.00.00</c:v>
              </c:pt>
              <c:pt idx="99">
                <c:v>2023 Qtr4 Oct 2023-10-08 00.00.00</c:v>
              </c:pt>
              <c:pt idx="100">
                <c:v>2023 Qtr4 Oct 2023-10-11 00.00.00</c:v>
              </c:pt>
              <c:pt idx="101">
                <c:v>2023 Qtr4 Oct 2023-10-12 00.00.00</c:v>
              </c:pt>
              <c:pt idx="102">
                <c:v>2023 Qtr4 Oct 2023-10-16 00.00.00</c:v>
              </c:pt>
              <c:pt idx="103">
                <c:v>2023 Qtr4 Oct 2023-10-18 00.00.00</c:v>
              </c:pt>
              <c:pt idx="104">
                <c:v>2023 Qtr4 Oct 2023-10-19 00.00.00</c:v>
              </c:pt>
              <c:pt idx="105">
                <c:v>2023 Qtr4 Oct 2023-10-21 00.00.00</c:v>
              </c:pt>
              <c:pt idx="106">
                <c:v>2023 Qtr4 Oct 2023-10-22 00.00.00</c:v>
              </c:pt>
              <c:pt idx="107">
                <c:v>2023 Qtr4 Oct 2023-10-24 00.00.00</c:v>
              </c:pt>
              <c:pt idx="108">
                <c:v>2023 Qtr4 Oct 2023-10-27 00.00.00</c:v>
              </c:pt>
              <c:pt idx="109">
                <c:v>2023 Qtr4 Oct 2023-10-28 00.00.00</c:v>
              </c:pt>
              <c:pt idx="110">
                <c:v>2023 Qtr4 Nov 2023-11-01 00.00.00</c:v>
              </c:pt>
              <c:pt idx="111">
                <c:v>2023 Qtr4 Nov 2023-11-06 00.00.00</c:v>
              </c:pt>
              <c:pt idx="112">
                <c:v>2023 Qtr4 Nov 2023-11-07 00.00.00</c:v>
              </c:pt>
              <c:pt idx="113">
                <c:v>2023 Qtr4 Nov 2023-11-09 00.00.00</c:v>
              </c:pt>
              <c:pt idx="114">
                <c:v>2023 Qtr4 Nov 2023-11-10 00.00.00</c:v>
              </c:pt>
              <c:pt idx="115">
                <c:v>2023 Qtr4 Nov 2023-11-11 00.00.00</c:v>
              </c:pt>
              <c:pt idx="116">
                <c:v>2023 Qtr4 Nov 2023-11-12 00.00.00</c:v>
              </c:pt>
              <c:pt idx="117">
                <c:v>2023 Qtr4 Nov 2023-11-16 00.00.00</c:v>
              </c:pt>
              <c:pt idx="118">
                <c:v>2023 Qtr4 Nov 2023-11-19 00.00.00</c:v>
              </c:pt>
              <c:pt idx="119">
                <c:v>2023 Qtr4 Nov 2023-11-20 00.00.00</c:v>
              </c:pt>
              <c:pt idx="120">
                <c:v>2023 Qtr4 Nov 2023-11-23 00.00.00</c:v>
              </c:pt>
              <c:pt idx="121">
                <c:v>2023 Qtr4 Nov 2023-11-26 00.00.00</c:v>
              </c:pt>
              <c:pt idx="122">
                <c:v>2023 Qtr4 Nov 2023-11-28 00.00.00</c:v>
              </c:pt>
              <c:pt idx="123">
                <c:v>2023 Qtr4 Dec 2023-12-03 00.00.00</c:v>
              </c:pt>
              <c:pt idx="124">
                <c:v>2023 Qtr4 Dec 2023-12-14 00.00.00</c:v>
              </c:pt>
              <c:pt idx="125">
                <c:v>2023 Qtr4 Dec 2023-12-16 00.00.00</c:v>
              </c:pt>
              <c:pt idx="126">
                <c:v>2023 Qtr4 Dec 2023-12-17 00.00.00</c:v>
              </c:pt>
              <c:pt idx="127">
                <c:v>2023 Qtr4 Dec 2023-12-18 00.00.00</c:v>
              </c:pt>
              <c:pt idx="128">
                <c:v>2023 Qtr4 Dec 2023-12-20 00.00.00</c:v>
              </c:pt>
              <c:pt idx="129">
                <c:v>2023 Qtr4 Dec 2023-12-21 00.00.00</c:v>
              </c:pt>
              <c:pt idx="130">
                <c:v>2023 Qtr4 Dec 2023-12-28 00.00.00</c:v>
              </c:pt>
              <c:pt idx="131">
                <c:v>2024 Qtr1 Jan 2024-01-08 00.00.00</c:v>
              </c:pt>
              <c:pt idx="132">
                <c:v>2024 Qtr1 Jan 2024-01-11 00.00.00</c:v>
              </c:pt>
              <c:pt idx="133">
                <c:v>2024 Qtr1 Jan 2024-01-12 00.00.00</c:v>
              </c:pt>
              <c:pt idx="134">
                <c:v>2024 Qtr1 Jan 2024-01-13 00.00.00</c:v>
              </c:pt>
              <c:pt idx="135">
                <c:v>2024 Qtr1 Jan 2024-01-17 00.00.00</c:v>
              </c:pt>
              <c:pt idx="136">
                <c:v>2024 Qtr1 Jan 2024-01-22 00.00.00</c:v>
              </c:pt>
              <c:pt idx="137">
                <c:v>2024 Qtr1 Jan 2024-01-30 00.00.00</c:v>
              </c:pt>
              <c:pt idx="138">
                <c:v>2024 Qtr1 Jan 2024-01-31 00.00.00</c:v>
              </c:pt>
              <c:pt idx="139">
                <c:v>2024 Qtr1 Feb 2024-02-02 00.00.00</c:v>
              </c:pt>
              <c:pt idx="140">
                <c:v>2024 Qtr1 Feb 2024-02-05 00.00.00</c:v>
              </c:pt>
              <c:pt idx="141">
                <c:v>2024 Qtr1 Feb 2024-02-06 00.00.00</c:v>
              </c:pt>
              <c:pt idx="142">
                <c:v>2024 Qtr1 Feb 2024-02-08 00.00.00</c:v>
              </c:pt>
              <c:pt idx="143">
                <c:v>2024 Qtr1 Feb 2024-02-15 00.00.00</c:v>
              </c:pt>
              <c:pt idx="144">
                <c:v>2024 Qtr1 Feb 2024-02-17 00.00.00</c:v>
              </c:pt>
              <c:pt idx="145">
                <c:v>2024 Qtr1 Feb 2024-02-19 00.00.00</c:v>
              </c:pt>
              <c:pt idx="146">
                <c:v>2024 Qtr1 Feb 2024-02-21 00.00.00</c:v>
              </c:pt>
              <c:pt idx="147">
                <c:v>2024 Qtr1 Feb 2024-02-22 00.00.00</c:v>
              </c:pt>
              <c:pt idx="148">
                <c:v>2024 Qtr1 Feb 2024-02-24 00.00.00</c:v>
              </c:pt>
              <c:pt idx="149">
                <c:v>2024 Qtr1 Feb 2024-02-29 00.00.00</c:v>
              </c:pt>
              <c:pt idx="150">
                <c:v>2024 Qtr1 Mar 2024-03-03 00.00.00</c:v>
              </c:pt>
              <c:pt idx="151">
                <c:v>2024 Qtr1 Mar 2024-03-05 00.00.00</c:v>
              </c:pt>
              <c:pt idx="152">
                <c:v>2024 Qtr1 Mar 2024-03-09 00.00.00</c:v>
              </c:pt>
              <c:pt idx="153">
                <c:v>2024 Qtr1 Mar 2024-03-11 00.00.00</c:v>
              </c:pt>
              <c:pt idx="154">
                <c:v>2024 Qtr1 Mar 2024-03-12 00.00.00</c:v>
              </c:pt>
              <c:pt idx="155">
                <c:v>2024 Qtr1 Mar 2024-03-13 00.00.00</c:v>
              </c:pt>
              <c:pt idx="156">
                <c:v>2024 Qtr1 Mar 2024-03-14 00.00.00</c:v>
              </c:pt>
              <c:pt idx="157">
                <c:v>2024 Qtr1 Mar 2024-03-16 00.00.00</c:v>
              </c:pt>
              <c:pt idx="158">
                <c:v>2024 Qtr1 Mar 2024-03-21 00.00.00</c:v>
              </c:pt>
              <c:pt idx="159">
                <c:v>2024 Qtr1 Mar 2024-03-26 00.00.00</c:v>
              </c:pt>
              <c:pt idx="160">
                <c:v>2024 Qtr1 Mar 2024-03-30 00.00.00</c:v>
              </c:pt>
              <c:pt idx="161">
                <c:v>2024 Qtr1 Mar 2024-03-31 00.00.00</c:v>
              </c:pt>
              <c:pt idx="162">
                <c:v>2024 Qtr2 Apr 2024-04-01 00.00.00</c:v>
              </c:pt>
              <c:pt idx="163">
                <c:v>2024 Qtr2 Apr 2024-04-02 00.00.00</c:v>
              </c:pt>
              <c:pt idx="164">
                <c:v>2024 Qtr2 Apr 2024-04-03 00.00.00</c:v>
              </c:pt>
              <c:pt idx="165">
                <c:v>2024 Qtr2 Apr 2024-04-16 00.00.00</c:v>
              </c:pt>
              <c:pt idx="166">
                <c:v>2024 Qtr2 Apr 2024-04-18 00.00.00</c:v>
              </c:pt>
              <c:pt idx="167">
                <c:v>2024 Qtr2 Apr 2024-04-19 00.00.00</c:v>
              </c:pt>
              <c:pt idx="168">
                <c:v>2024 Qtr2 Apr 2024-04-20 00.00.00</c:v>
              </c:pt>
              <c:pt idx="169">
                <c:v>2024 Qtr2 Apr 2024-04-22 00.00.00</c:v>
              </c:pt>
              <c:pt idx="170">
                <c:v>2024 Qtr2 Apr 2024-04-23 00.00.00</c:v>
              </c:pt>
              <c:pt idx="171">
                <c:v>2024 Qtr2 Apr 2024-04-24 00.00.00</c:v>
              </c:pt>
              <c:pt idx="172">
                <c:v>2024 Qtr2 May 2024-05-02 00.00.00</c:v>
              </c:pt>
              <c:pt idx="173">
                <c:v>2024 Qtr2 May 2024-05-03 00.00.00</c:v>
              </c:pt>
              <c:pt idx="174">
                <c:v>2024 Qtr2 May 2024-05-09 00.00.00</c:v>
              </c:pt>
              <c:pt idx="175">
                <c:v>2024 Qtr2 May 2024-05-20 00.00.00</c:v>
              </c:pt>
              <c:pt idx="176">
                <c:v>2024 Qtr2 May 2024-05-21 00.00.00</c:v>
              </c:pt>
              <c:pt idx="177">
                <c:v>2024 Qtr2 May 2024-05-24 00.00.00</c:v>
              </c:pt>
              <c:pt idx="178">
                <c:v>2024 Qtr2 May 2024-05-25 00.00.00</c:v>
              </c:pt>
              <c:pt idx="179">
                <c:v>2024 Qtr2 May 2024-05-26 00.00.00</c:v>
              </c:pt>
              <c:pt idx="180">
                <c:v>2024 Qtr2 May 2024-05-27 00.00.00</c:v>
              </c:pt>
              <c:pt idx="181">
                <c:v>2024 Qtr2 May 2024-05-28 00.00.00</c:v>
              </c:pt>
              <c:pt idx="182">
                <c:v>2024 Qtr2 Jun 2024-06-01 00.00.00</c:v>
              </c:pt>
              <c:pt idx="183">
                <c:v>2024 Qtr2 Jun 2024-06-02 00.00.00</c:v>
              </c:pt>
              <c:pt idx="184">
                <c:v>2024 Qtr2 Jun 2024-06-03 00.00.00</c:v>
              </c:pt>
              <c:pt idx="185">
                <c:v>2024 Qtr2 Jun 2024-06-06 00.00.00</c:v>
              </c:pt>
              <c:pt idx="186">
                <c:v>2024 Qtr2 Jun 2024-06-09 00.00.00</c:v>
              </c:pt>
              <c:pt idx="187">
                <c:v>2024 Qtr2 Jun 2024-06-15 00.00.00</c:v>
              </c:pt>
              <c:pt idx="188">
                <c:v>2024 Qtr2 Jun 2024-06-16 00.00.00</c:v>
              </c:pt>
              <c:pt idx="189">
                <c:v>2024 Qtr2 Jun 2024-06-17 00.00.00</c:v>
              </c:pt>
              <c:pt idx="190">
                <c:v>2024 Qtr3 Jul 2024-07-04 00.00.00</c:v>
              </c:pt>
              <c:pt idx="191">
                <c:v>2024 Qtr3 Jul 2024-07-06 00.00.00</c:v>
              </c:pt>
              <c:pt idx="192">
                <c:v>2024 Qtr3 Jul 2024-07-07 00.00.00</c:v>
              </c:pt>
              <c:pt idx="193">
                <c:v>2024 Qtr3 Jul 2024-07-10 00.00.00</c:v>
              </c:pt>
              <c:pt idx="194">
                <c:v>2024 Qtr3 Jul 2024-07-15 00.00.00</c:v>
              </c:pt>
              <c:pt idx="195">
                <c:v>2024 Qtr3 Jul 2024-07-16 00.00.00</c:v>
              </c:pt>
              <c:pt idx="196">
                <c:v>2024 Qtr3 Jul 2024-07-17 00.00.00</c:v>
              </c:pt>
              <c:pt idx="197">
                <c:v>2024 Qtr3 Jul 2024-07-18 00.00.00</c:v>
              </c:pt>
              <c:pt idx="198">
                <c:v>2024 Qtr3 Jul 2024-07-21 00.00.00</c:v>
              </c:pt>
              <c:pt idx="199">
                <c:v>2024 Qtr3 Jul 2024-07-23 00.00.00</c:v>
              </c:pt>
              <c:pt idx="200">
                <c:v>2024 Qtr3 Jul 2024-07-27 00.00.00</c:v>
              </c:pt>
              <c:pt idx="201">
                <c:v>2024 Qtr3 Aug 2024-08-03 00.00.00</c:v>
              </c:pt>
              <c:pt idx="202">
                <c:v>2024 Qtr3 Aug 2024-08-05 00.00.00</c:v>
              </c:pt>
              <c:pt idx="203">
                <c:v>2024 Qtr3 Aug 2024-08-06 00.00.00</c:v>
              </c:pt>
              <c:pt idx="204">
                <c:v>2024 Qtr3 Aug 2024-08-08 00.00.00</c:v>
              </c:pt>
              <c:pt idx="205">
                <c:v>2024 Qtr3 Aug 2024-08-11 00.00.00</c:v>
              </c:pt>
              <c:pt idx="206">
                <c:v>2024 Qtr3 Aug 2024-08-16 00.00.00</c:v>
              </c:pt>
              <c:pt idx="207">
                <c:v>2024 Qtr3 Aug 2024-08-17 00.00.00</c:v>
              </c:pt>
              <c:pt idx="208">
                <c:v>2024 Qtr3 Aug 2024-08-19 00.00.00</c:v>
              </c:pt>
              <c:pt idx="209">
                <c:v>2024 Qtr3 Aug 2024-08-21 00.00.00</c:v>
              </c:pt>
              <c:pt idx="210">
                <c:v>2024 Qtr3 Aug 2024-08-24 00.00.00</c:v>
              </c:pt>
              <c:pt idx="211">
                <c:v>2024 Qtr3 Aug 2024-08-25 00.00.00</c:v>
              </c:pt>
              <c:pt idx="212">
                <c:v>2024 Qtr3 Aug 2024-08-28 00.00.00</c:v>
              </c:pt>
              <c:pt idx="213">
                <c:v>2024 Qtr3 Aug 2024-08-30 00.00.00</c:v>
              </c:pt>
              <c:pt idx="214">
                <c:v>2024 Qtr3 Sep 2024-09-02 00.00.00</c:v>
              </c:pt>
              <c:pt idx="215">
                <c:v>2024 Qtr3 Sep 2024-09-05 00.00.00</c:v>
              </c:pt>
              <c:pt idx="216">
                <c:v>2024 Qtr3 Sep 2024-09-07 00.00.00</c:v>
              </c:pt>
              <c:pt idx="217">
                <c:v>2024 Qtr3 Sep 2024-09-09 00.00.00</c:v>
              </c:pt>
              <c:pt idx="218">
                <c:v>2024 Qtr3 Sep 2024-09-12 00.00.00</c:v>
              </c:pt>
              <c:pt idx="219">
                <c:v>2024 Qtr3 Sep 2024-09-17 00.00.00</c:v>
              </c:pt>
              <c:pt idx="220">
                <c:v>2024 Qtr3 Sep 2024-09-22 00.00.00</c:v>
              </c:pt>
              <c:pt idx="221">
                <c:v>2024 Qtr3 Sep 2024-09-28 00.00.00</c:v>
              </c:pt>
              <c:pt idx="222">
                <c:v>2024 Qtr3 Sep 2024-09-30 00.00.00</c:v>
              </c:pt>
              <c:pt idx="223">
                <c:v>2024 Qtr4 Oct 2024-10-04 00.00.00</c:v>
              </c:pt>
              <c:pt idx="224">
                <c:v>2024 Qtr4 Oct 2024-10-06 00.00.00</c:v>
              </c:pt>
              <c:pt idx="225">
                <c:v>2024 Qtr4 Oct 2024-10-10 00.00.00</c:v>
              </c:pt>
              <c:pt idx="226">
                <c:v>2024 Qtr4 Oct 2024-10-12 00.00.00</c:v>
              </c:pt>
              <c:pt idx="227">
                <c:v>2024 Qtr4 Oct 2024-10-13 00.00.00</c:v>
              </c:pt>
              <c:pt idx="228">
                <c:v>2024 Qtr4 Oct 2024-10-20 00.00.00</c:v>
              </c:pt>
              <c:pt idx="229">
                <c:v>2024 Qtr4 Oct 2024-10-22 00.00.00</c:v>
              </c:pt>
              <c:pt idx="230">
                <c:v>2024 Qtr4 Oct 2024-10-23 00.00.00</c:v>
              </c:pt>
              <c:pt idx="231">
                <c:v>2024 Qtr4 Oct 2024-10-24 00.00.00</c:v>
              </c:pt>
              <c:pt idx="232">
                <c:v>2024 Qtr4 Oct 2024-10-27 00.00.00</c:v>
              </c:pt>
              <c:pt idx="233">
                <c:v>2024 Qtr4 Nov 2024-11-03 00.00.00</c:v>
              </c:pt>
              <c:pt idx="234">
                <c:v>2024 Qtr4 Nov 2024-11-08 00.00.00</c:v>
              </c:pt>
              <c:pt idx="235">
                <c:v>2024 Qtr4 Nov 2024-11-12 00.00.00</c:v>
              </c:pt>
              <c:pt idx="236">
                <c:v>2024 Qtr4 Nov 2024-11-13 00.00.00</c:v>
              </c:pt>
              <c:pt idx="237">
                <c:v>2024 Qtr4 Nov 2024-11-15 00.00.00</c:v>
              </c:pt>
              <c:pt idx="238">
                <c:v>2024 Qtr4 Nov 2024-11-17 00.00.00</c:v>
              </c:pt>
              <c:pt idx="239">
                <c:v>2024 Qtr4 Nov 2024-11-19 00.00.00</c:v>
              </c:pt>
              <c:pt idx="240">
                <c:v>2024 Qtr4 Nov 2024-11-20 00.00.00</c:v>
              </c:pt>
              <c:pt idx="241">
                <c:v>2024 Qtr4 Nov 2024-11-21 00.00.00</c:v>
              </c:pt>
              <c:pt idx="242">
                <c:v>2024 Qtr4 Nov 2024-11-23 00.00.00</c:v>
              </c:pt>
              <c:pt idx="243">
                <c:v>2024 Qtr4 Nov 2024-11-24 00.00.00</c:v>
              </c:pt>
              <c:pt idx="244">
                <c:v>2024 Qtr4 Nov 2024-11-27 00.00.00</c:v>
              </c:pt>
              <c:pt idx="245">
                <c:v>2024 Qtr4 Nov 2024-11-29 00.00.00</c:v>
              </c:pt>
              <c:pt idx="246">
                <c:v>2024 Qtr4 Nov 2024-11-30 00.00.00</c:v>
              </c:pt>
              <c:pt idx="247">
                <c:v>2024 Qtr4 Dec 2024-12-01 00.00.00</c:v>
              </c:pt>
              <c:pt idx="248">
                <c:v>2024 Qtr4 Dec 2024-12-09 00.00.00</c:v>
              </c:pt>
              <c:pt idx="249">
                <c:v>2024 Qtr4 Dec 2024-12-10 00.00.00</c:v>
              </c:pt>
              <c:pt idx="250">
                <c:v>2024 Qtr4 Dec 2024-12-11 00.00.00</c:v>
              </c:pt>
              <c:pt idx="251">
                <c:v>2024 Qtr4 Dec 2024-12-16 00.00.00</c:v>
              </c:pt>
              <c:pt idx="252">
                <c:v>2024 Qtr4 Dec 2024-12-20 00.00.00</c:v>
              </c:pt>
              <c:pt idx="253">
                <c:v>2024 Qtr4 Dec 2024-12-24 00.00.00</c:v>
              </c:pt>
              <c:pt idx="254">
                <c:v>2024 Qtr4 Dec 2024-12-26 00.00.00</c:v>
              </c:pt>
              <c:pt idx="255">
                <c:v>2024 Qtr4 Dec 2024-12-27 00.00.00</c:v>
              </c:pt>
              <c:pt idx="256">
                <c:v>2024 Qtr4 Dec 2024-12-28 00.00.00</c:v>
              </c:pt>
              <c:pt idx="257">
                <c:v>2025 Qtr1 Jan 2025-01-01 00.00.00</c:v>
              </c:pt>
              <c:pt idx="258">
                <c:v>2025 Qtr1 Jan 2025-01-02 00.00.00</c:v>
              </c:pt>
              <c:pt idx="259">
                <c:v>2025 Qtr1 Jan 2025-01-04 00.00.00</c:v>
              </c:pt>
              <c:pt idx="260">
                <c:v>2025 Qtr1 Jan 2025-01-07 00.00.00</c:v>
              </c:pt>
              <c:pt idx="261">
                <c:v>2025 Qtr1 Jan 2025-01-09 00.00.00</c:v>
              </c:pt>
              <c:pt idx="262">
                <c:v>2025 Qtr1 Jan 2025-01-12 00.00.00</c:v>
              </c:pt>
              <c:pt idx="263">
                <c:v>2025 Qtr1 Jan 2025-01-19 00.00.00</c:v>
              </c:pt>
              <c:pt idx="264">
                <c:v>2025 Qtr1 Jan 2025-01-21 00.00.00</c:v>
              </c:pt>
              <c:pt idx="265">
                <c:v>2025 Qtr1 Jan 2025-01-22 00.00.00</c:v>
              </c:pt>
              <c:pt idx="266">
                <c:v>2025 Qtr1 Jan 2025-01-24 00.00.00</c:v>
              </c:pt>
              <c:pt idx="267">
                <c:v>2025 Qtr1 Jan 2025-01-26 00.00.00</c:v>
              </c:pt>
              <c:pt idx="268">
                <c:v>2025 Qtr1 Jan 2025-01-29 00.00.00</c:v>
              </c:pt>
              <c:pt idx="269">
                <c:v>2025 Qtr1 Jan 2025-01-31 00.00.00</c:v>
              </c:pt>
              <c:pt idx="270">
                <c:v>2025 Qtr1 Feb 2025-02-03 00.00.00</c:v>
              </c:pt>
              <c:pt idx="271">
                <c:v>2025 Qtr1 Feb 2025-02-04 00.00.00</c:v>
              </c:pt>
              <c:pt idx="272">
                <c:v>2025 Qtr1 Feb 2025-02-05 00.00.00</c:v>
              </c:pt>
              <c:pt idx="273">
                <c:v>2025 Qtr1 Feb 2025-02-08 00.00.00</c:v>
              </c:pt>
              <c:pt idx="274">
                <c:v>2025 Qtr1 Feb 2025-02-09 00.00.00</c:v>
              </c:pt>
              <c:pt idx="275">
                <c:v>2025 Qtr1 Feb 2025-02-10 00.00.00</c:v>
              </c:pt>
              <c:pt idx="276">
                <c:v>2025 Qtr1 Feb 2025-02-11 00.00.00</c:v>
              </c:pt>
              <c:pt idx="277">
                <c:v>2025 Qtr1 Feb 2025-02-12 00.00.00</c:v>
              </c:pt>
              <c:pt idx="278">
                <c:v>2025 Qtr1 Feb 2025-02-15 00.00.00</c:v>
              </c:pt>
              <c:pt idx="279">
                <c:v>2025 Qtr1 Feb 2025-02-20 00.00.00</c:v>
              </c:pt>
              <c:pt idx="280">
                <c:v>2025 Qtr1 Feb 2025-02-22 00.00.00</c:v>
              </c:pt>
              <c:pt idx="281">
                <c:v>2025 Qtr1 Feb 2025-02-24 00.00.00</c:v>
              </c:pt>
              <c:pt idx="282">
                <c:v>2025 Qtr1 Feb 2025-02-25 00.00.00</c:v>
              </c:pt>
              <c:pt idx="283">
                <c:v>2025 Qtr1 Feb 2025-02-26 00.00.00</c:v>
              </c:pt>
              <c:pt idx="284">
                <c:v>2025 Qtr1 Feb 2025-02-27 00.00.00</c:v>
              </c:pt>
              <c:pt idx="285">
                <c:v>2025 Qtr1 Mar 2025-03-01 00.00.00</c:v>
              </c:pt>
              <c:pt idx="286">
                <c:v>2025 Qtr1 Mar 2025-03-04 00.00.00</c:v>
              </c:pt>
              <c:pt idx="287">
                <c:v>2025 Qtr1 Mar 2025-03-07 00.00.00</c:v>
              </c:pt>
              <c:pt idx="288">
                <c:v>2025 Qtr1 Mar 2025-03-09 00.00.00</c:v>
              </c:pt>
              <c:pt idx="289">
                <c:v>2025 Qtr1 Mar 2025-03-10 00.00.00</c:v>
              </c:pt>
              <c:pt idx="290">
                <c:v>2025 Qtr1 Mar 2025-03-11 00.00.00</c:v>
              </c:pt>
              <c:pt idx="291">
                <c:v>2025 Qtr1 Mar 2025-03-16 00.00.00</c:v>
              </c:pt>
              <c:pt idx="292">
                <c:v>2025 Qtr1 Mar 2025-03-20 00.00.00</c:v>
              </c:pt>
              <c:pt idx="293">
                <c:v>2025 Qtr1 Mar 2025-03-22 00.00.00</c:v>
              </c:pt>
              <c:pt idx="294">
                <c:v>2025 Qtr1 Mar 2025-03-28 00.00.00</c:v>
              </c:pt>
              <c:pt idx="295">
                <c:v>2025 Qtr1 Mar 2025-03-29 00.00.00</c:v>
              </c:pt>
              <c:pt idx="296">
                <c:v>2025 Qtr2 Apr 2025-04-01 00.00.00</c:v>
              </c:pt>
              <c:pt idx="297">
                <c:v>2025 Qtr2 Apr 2025-04-04 00.00.00</c:v>
              </c:pt>
              <c:pt idx="298">
                <c:v>2025 Qtr2 Apr 2025-04-05 00.00.00</c:v>
              </c:pt>
              <c:pt idx="299">
                <c:v>2025 Qtr2 Apr 2025-04-12 00.00.00</c:v>
              </c:pt>
              <c:pt idx="300">
                <c:v>2025 Qtr2 Apr 2025-04-13 00.00.00</c:v>
              </c:pt>
              <c:pt idx="301">
                <c:v>2025 Qtr2 Apr 2025-04-15 00.00.00</c:v>
              </c:pt>
              <c:pt idx="302">
                <c:v>2025 Qtr2 Apr 2025-04-16 00.00.00</c:v>
              </c:pt>
              <c:pt idx="303">
                <c:v>2025 Qtr2 Apr 2025-04-18 00.00.00</c:v>
              </c:pt>
              <c:pt idx="304">
                <c:v>2025 Qtr2 Apr 2025-04-29 00.00.00</c:v>
              </c:pt>
              <c:pt idx="305">
                <c:v>2025 Qtr2 Apr 2025-04-30 00.00.00</c:v>
              </c:pt>
              <c:pt idx="306">
                <c:v>2025 Qtr2 May 2025-05-09 00.00.00</c:v>
              </c:pt>
              <c:pt idx="307">
                <c:v>2025 Qtr2 May 2025-05-11 00.00.00</c:v>
              </c:pt>
              <c:pt idx="308">
                <c:v>2025 Qtr2 May 2025-05-15 00.00.00</c:v>
              </c:pt>
              <c:pt idx="309">
                <c:v>2025 Qtr2 May 2025-05-20 00.00.00</c:v>
              </c:pt>
              <c:pt idx="310">
                <c:v>2025 Qtr2 May 2025-05-21 00.00.00</c:v>
              </c:pt>
              <c:pt idx="311">
                <c:v>2025 Qtr2 May 2025-05-25 00.00.00</c:v>
              </c:pt>
              <c:pt idx="312">
                <c:v>2025 Qtr2 May 2025-05-27 00.00.00</c:v>
              </c:pt>
              <c:pt idx="313">
                <c:v>2025 Qtr2 May 2025-05-29 00.00.00</c:v>
              </c:pt>
              <c:pt idx="314">
                <c:v>2025 Qtr2 May 2025-05-30 00.00.00</c:v>
              </c:pt>
              <c:pt idx="315">
                <c:v>2025 Qtr2 Jun 2025-06-02 00.00.00</c:v>
              </c:pt>
              <c:pt idx="316">
                <c:v>2025 Qtr2 Jun 2025-06-03 00.00.00</c:v>
              </c:pt>
              <c:pt idx="317">
                <c:v>2025 Qtr2 Jun 2025-06-06 00.00.00</c:v>
              </c:pt>
              <c:pt idx="318">
                <c:v>2025 Qtr2 Jun 2025-06-08 00.00.00</c:v>
              </c:pt>
              <c:pt idx="319">
                <c:v>2025 Qtr2 Jun 2025-06-14 00.00.00</c:v>
              </c:pt>
              <c:pt idx="320">
                <c:v>2025 Qtr2 Jun 2025-06-15 00.00.00</c:v>
              </c:pt>
              <c:pt idx="321">
                <c:v>2025 Qtr2 Jun 2025-06-19 00.00.00</c:v>
              </c:pt>
              <c:pt idx="322">
                <c:v>2025 Qtr2 Jun 2025-06-30 00.00.00</c:v>
              </c:pt>
              <c:pt idx="323">
                <c:v>2025 Qtr3 Jul 2025-07-01 00.00.00</c:v>
              </c:pt>
              <c:pt idx="324">
                <c:v>2025 Qtr3 Jul 2025-07-02 00.00.00</c:v>
              </c:pt>
              <c:pt idx="325">
                <c:v>2025 Qtr3 Jul 2025-07-03 00.00.00</c:v>
              </c:pt>
              <c:pt idx="326">
                <c:v>2025 Qtr3 Jul 2025-07-08 00.00.00</c:v>
              </c:pt>
              <c:pt idx="327">
                <c:v>2025 Qtr3 Jul 2025-07-09 00.00.00</c:v>
              </c:pt>
              <c:pt idx="328">
                <c:v>2025 Qtr3 Jul 2025-07-11 00.00.00</c:v>
              </c:pt>
              <c:pt idx="329">
                <c:v>2025 Qtr3 Jul 2025-07-19 00.00.00</c:v>
              </c:pt>
              <c:pt idx="330">
                <c:v>2025 Qtr3 Jul 2025-07-22 00.00.00</c:v>
              </c:pt>
              <c:pt idx="331">
                <c:v>2025 Qtr3 Jul 2025-07-23 00.00.00</c:v>
              </c:pt>
              <c:pt idx="332">
                <c:v>2025 Qtr3 Jul 2025-07-24 00.00.00</c:v>
              </c:pt>
              <c:pt idx="333">
                <c:v>2025 Qtr3 Jul 2025-07-28 00.00.00</c:v>
              </c:pt>
              <c:pt idx="334">
                <c:v>2025 Qtr3 Jul 2025-07-30 00.00.00</c:v>
              </c:pt>
              <c:pt idx="335">
                <c:v>2025 Qtr3 Aug 2025-08-21 00.00.00</c:v>
              </c:pt>
              <c:pt idx="336">
                <c:v>2025 Qtr3 Aug 2025-08-23 00.00.00</c:v>
              </c:pt>
              <c:pt idx="337">
                <c:v>2025 Qtr3 Aug 2025-08-31 00.00.00</c:v>
              </c:pt>
              <c:pt idx="338">
                <c:v>2025 Qtr3 Sep 2025-09-03 00.00.00</c:v>
              </c:pt>
              <c:pt idx="339">
                <c:v>2025 Qtr3 Sep 2025-09-04 00.00.00</c:v>
              </c:pt>
              <c:pt idx="340">
                <c:v>2025 Qtr3 Sep 2025-09-05 00.00.00</c:v>
              </c:pt>
              <c:pt idx="341">
                <c:v>2025 Qtr3 Sep 2025-09-06 00.00.00</c:v>
              </c:pt>
              <c:pt idx="342">
                <c:v>2025 Qtr3 Sep 2025-09-12 00.00.00</c:v>
              </c:pt>
              <c:pt idx="343">
                <c:v>2025 Qtr3 Sep 2025-09-14 00.00.00</c:v>
              </c:pt>
              <c:pt idx="344">
                <c:v>2025 Qtr3 Sep 2025-09-17 00.00.00</c:v>
              </c:pt>
              <c:pt idx="345">
                <c:v>2025 Qtr3 Sep 2025-09-18 00.00.00</c:v>
              </c:pt>
              <c:pt idx="346">
                <c:v>2025 Qtr3 Sep 2025-09-22 00.00.00</c:v>
              </c:pt>
              <c:pt idx="347">
                <c:v>2025 Qtr3 Sep 2025-09-24 00.00.00</c:v>
              </c:pt>
              <c:pt idx="348">
                <c:v>2025 Qtr3 Sep 2025-09-26 00.00.00</c:v>
              </c:pt>
            </c:strLit>
          </c:cat>
          <c:val>
            <c:numLit>
              <c:formatCode>General</c:formatCode>
              <c:ptCount val="349"/>
              <c:pt idx="0">
                <c:v>5</c:v>
              </c:pt>
              <c:pt idx="1">
                <c:v>20</c:v>
              </c:pt>
              <c:pt idx="2">
                <c:v>15</c:v>
              </c:pt>
              <c:pt idx="3">
                <c:v>20</c:v>
              </c:pt>
              <c:pt idx="4">
                <c:v>20</c:v>
              </c:pt>
              <c:pt idx="5">
                <c:v>15</c:v>
              </c:pt>
              <c:pt idx="6">
                <c:v>15</c:v>
              </c:pt>
              <c:pt idx="7">
                <c:v>5</c:v>
              </c:pt>
              <c:pt idx="8">
                <c:v>20</c:v>
              </c:pt>
              <c:pt idx="9">
                <c:v>10</c:v>
              </c:pt>
              <c:pt idx="10">
                <c:v>15</c:v>
              </c:pt>
              <c:pt idx="11">
                <c:v>0</c:v>
              </c:pt>
              <c:pt idx="12">
                <c:v>10</c:v>
              </c:pt>
              <c:pt idx="13">
                <c:v>10</c:v>
              </c:pt>
              <c:pt idx="14">
                <c:v>10</c:v>
              </c:pt>
              <c:pt idx="15">
                <c:v>5</c:v>
              </c:pt>
              <c:pt idx="16">
                <c:v>10</c:v>
              </c:pt>
              <c:pt idx="17">
                <c:v>15</c:v>
              </c:pt>
              <c:pt idx="18">
                <c:v>5</c:v>
              </c:pt>
              <c:pt idx="19">
                <c:v>0</c:v>
              </c:pt>
              <c:pt idx="20">
                <c:v>0</c:v>
              </c:pt>
              <c:pt idx="21">
                <c:v>0</c:v>
              </c:pt>
              <c:pt idx="22">
                <c:v>10</c:v>
              </c:pt>
              <c:pt idx="23">
                <c:v>20</c:v>
              </c:pt>
              <c:pt idx="24">
                <c:v>20</c:v>
              </c:pt>
              <c:pt idx="25">
                <c:v>5</c:v>
              </c:pt>
              <c:pt idx="26">
                <c:v>5</c:v>
              </c:pt>
              <c:pt idx="27">
                <c:v>10</c:v>
              </c:pt>
              <c:pt idx="28">
                <c:v>10</c:v>
              </c:pt>
              <c:pt idx="29">
                <c:v>10</c:v>
              </c:pt>
              <c:pt idx="30">
                <c:v>20</c:v>
              </c:pt>
              <c:pt idx="31">
                <c:v>10</c:v>
              </c:pt>
              <c:pt idx="32">
                <c:v>10</c:v>
              </c:pt>
              <c:pt idx="33">
                <c:v>20</c:v>
              </c:pt>
              <c:pt idx="34">
                <c:v>10</c:v>
              </c:pt>
              <c:pt idx="35">
                <c:v>5</c:v>
              </c:pt>
              <c:pt idx="36">
                <c:v>20</c:v>
              </c:pt>
              <c:pt idx="37">
                <c:v>10</c:v>
              </c:pt>
              <c:pt idx="38">
                <c:v>20</c:v>
              </c:pt>
              <c:pt idx="39">
                <c:v>5</c:v>
              </c:pt>
              <c:pt idx="40">
                <c:v>20</c:v>
              </c:pt>
              <c:pt idx="41">
                <c:v>20</c:v>
              </c:pt>
              <c:pt idx="42">
                <c:v>20</c:v>
              </c:pt>
              <c:pt idx="43">
                <c:v>10</c:v>
              </c:pt>
              <c:pt idx="44">
                <c:v>5</c:v>
              </c:pt>
              <c:pt idx="45">
                <c:v>10</c:v>
              </c:pt>
              <c:pt idx="46">
                <c:v>15</c:v>
              </c:pt>
              <c:pt idx="47">
                <c:v>0</c:v>
              </c:pt>
              <c:pt idx="48">
                <c:v>5</c:v>
              </c:pt>
              <c:pt idx="49">
                <c:v>15</c:v>
              </c:pt>
              <c:pt idx="50">
                <c:v>20</c:v>
              </c:pt>
              <c:pt idx="51">
                <c:v>20</c:v>
              </c:pt>
              <c:pt idx="52">
                <c:v>15</c:v>
              </c:pt>
              <c:pt idx="53">
                <c:v>15</c:v>
              </c:pt>
              <c:pt idx="54">
                <c:v>0</c:v>
              </c:pt>
              <c:pt idx="55">
                <c:v>10</c:v>
              </c:pt>
              <c:pt idx="56">
                <c:v>0</c:v>
              </c:pt>
              <c:pt idx="57">
                <c:v>5</c:v>
              </c:pt>
              <c:pt idx="58">
                <c:v>10</c:v>
              </c:pt>
              <c:pt idx="59">
                <c:v>15</c:v>
              </c:pt>
              <c:pt idx="60">
                <c:v>20</c:v>
              </c:pt>
              <c:pt idx="61">
                <c:v>5</c:v>
              </c:pt>
              <c:pt idx="62">
                <c:v>5</c:v>
              </c:pt>
              <c:pt idx="63">
                <c:v>15</c:v>
              </c:pt>
              <c:pt idx="64">
                <c:v>5</c:v>
              </c:pt>
              <c:pt idx="65">
                <c:v>10</c:v>
              </c:pt>
              <c:pt idx="66">
                <c:v>10</c:v>
              </c:pt>
              <c:pt idx="67">
                <c:v>15</c:v>
              </c:pt>
              <c:pt idx="68">
                <c:v>5</c:v>
              </c:pt>
              <c:pt idx="69">
                <c:v>5</c:v>
              </c:pt>
              <c:pt idx="70">
                <c:v>0</c:v>
              </c:pt>
              <c:pt idx="71">
                <c:v>20</c:v>
              </c:pt>
              <c:pt idx="72">
                <c:v>10</c:v>
              </c:pt>
              <c:pt idx="73">
                <c:v>0</c:v>
              </c:pt>
              <c:pt idx="74">
                <c:v>20</c:v>
              </c:pt>
              <c:pt idx="75">
                <c:v>15</c:v>
              </c:pt>
              <c:pt idx="76">
                <c:v>15</c:v>
              </c:pt>
              <c:pt idx="77">
                <c:v>15</c:v>
              </c:pt>
              <c:pt idx="78">
                <c:v>15</c:v>
              </c:pt>
              <c:pt idx="79">
                <c:v>15</c:v>
              </c:pt>
              <c:pt idx="80">
                <c:v>10</c:v>
              </c:pt>
              <c:pt idx="81">
                <c:v>5</c:v>
              </c:pt>
              <c:pt idx="82">
                <c:v>10</c:v>
              </c:pt>
              <c:pt idx="83">
                <c:v>15</c:v>
              </c:pt>
              <c:pt idx="84">
                <c:v>10</c:v>
              </c:pt>
              <c:pt idx="85">
                <c:v>5</c:v>
              </c:pt>
              <c:pt idx="86">
                <c:v>5</c:v>
              </c:pt>
              <c:pt idx="87">
                <c:v>15</c:v>
              </c:pt>
              <c:pt idx="88">
                <c:v>15</c:v>
              </c:pt>
              <c:pt idx="89">
                <c:v>0</c:v>
              </c:pt>
              <c:pt idx="90">
                <c:v>20</c:v>
              </c:pt>
              <c:pt idx="91">
                <c:v>20</c:v>
              </c:pt>
              <c:pt idx="92">
                <c:v>0</c:v>
              </c:pt>
              <c:pt idx="93">
                <c:v>5</c:v>
              </c:pt>
              <c:pt idx="94">
                <c:v>5</c:v>
              </c:pt>
              <c:pt idx="95">
                <c:v>5</c:v>
              </c:pt>
              <c:pt idx="96">
                <c:v>0</c:v>
              </c:pt>
              <c:pt idx="97">
                <c:v>15</c:v>
              </c:pt>
              <c:pt idx="98">
                <c:v>10</c:v>
              </c:pt>
              <c:pt idx="99">
                <c:v>5</c:v>
              </c:pt>
              <c:pt idx="100">
                <c:v>20</c:v>
              </c:pt>
              <c:pt idx="101">
                <c:v>15</c:v>
              </c:pt>
              <c:pt idx="102">
                <c:v>5</c:v>
              </c:pt>
              <c:pt idx="103">
                <c:v>5</c:v>
              </c:pt>
              <c:pt idx="104">
                <c:v>5</c:v>
              </c:pt>
              <c:pt idx="105">
                <c:v>15</c:v>
              </c:pt>
              <c:pt idx="106">
                <c:v>15</c:v>
              </c:pt>
              <c:pt idx="107">
                <c:v>15</c:v>
              </c:pt>
              <c:pt idx="108">
                <c:v>0</c:v>
              </c:pt>
              <c:pt idx="109">
                <c:v>0</c:v>
              </c:pt>
              <c:pt idx="110">
                <c:v>5</c:v>
              </c:pt>
              <c:pt idx="111">
                <c:v>20</c:v>
              </c:pt>
              <c:pt idx="112">
                <c:v>15</c:v>
              </c:pt>
              <c:pt idx="113">
                <c:v>10</c:v>
              </c:pt>
              <c:pt idx="114">
                <c:v>15</c:v>
              </c:pt>
              <c:pt idx="115">
                <c:v>0</c:v>
              </c:pt>
              <c:pt idx="116">
                <c:v>20</c:v>
              </c:pt>
              <c:pt idx="117">
                <c:v>0</c:v>
              </c:pt>
              <c:pt idx="118">
                <c:v>20</c:v>
              </c:pt>
              <c:pt idx="119">
                <c:v>20</c:v>
              </c:pt>
              <c:pt idx="120">
                <c:v>10</c:v>
              </c:pt>
              <c:pt idx="121">
                <c:v>20</c:v>
              </c:pt>
              <c:pt idx="122">
                <c:v>0</c:v>
              </c:pt>
              <c:pt idx="123">
                <c:v>15</c:v>
              </c:pt>
              <c:pt idx="124">
                <c:v>0</c:v>
              </c:pt>
              <c:pt idx="125">
                <c:v>15</c:v>
              </c:pt>
              <c:pt idx="126">
                <c:v>15</c:v>
              </c:pt>
              <c:pt idx="127">
                <c:v>10</c:v>
              </c:pt>
              <c:pt idx="128">
                <c:v>20</c:v>
              </c:pt>
              <c:pt idx="129">
                <c:v>5</c:v>
              </c:pt>
              <c:pt idx="130">
                <c:v>0</c:v>
              </c:pt>
              <c:pt idx="131">
                <c:v>20</c:v>
              </c:pt>
              <c:pt idx="132">
                <c:v>15</c:v>
              </c:pt>
              <c:pt idx="133">
                <c:v>15</c:v>
              </c:pt>
              <c:pt idx="134">
                <c:v>20</c:v>
              </c:pt>
              <c:pt idx="135">
                <c:v>10</c:v>
              </c:pt>
              <c:pt idx="136">
                <c:v>20</c:v>
              </c:pt>
              <c:pt idx="137">
                <c:v>10</c:v>
              </c:pt>
              <c:pt idx="138">
                <c:v>10</c:v>
              </c:pt>
              <c:pt idx="139">
                <c:v>5</c:v>
              </c:pt>
              <c:pt idx="140">
                <c:v>5</c:v>
              </c:pt>
              <c:pt idx="141">
                <c:v>10</c:v>
              </c:pt>
              <c:pt idx="142">
                <c:v>15</c:v>
              </c:pt>
              <c:pt idx="143">
                <c:v>5</c:v>
              </c:pt>
              <c:pt idx="144">
                <c:v>10</c:v>
              </c:pt>
              <c:pt idx="145">
                <c:v>5</c:v>
              </c:pt>
              <c:pt idx="146">
                <c:v>10</c:v>
              </c:pt>
              <c:pt idx="147">
                <c:v>15</c:v>
              </c:pt>
              <c:pt idx="148">
                <c:v>5</c:v>
              </c:pt>
              <c:pt idx="149">
                <c:v>15</c:v>
              </c:pt>
              <c:pt idx="150">
                <c:v>15</c:v>
              </c:pt>
              <c:pt idx="151">
                <c:v>15</c:v>
              </c:pt>
              <c:pt idx="152">
                <c:v>10</c:v>
              </c:pt>
              <c:pt idx="153">
                <c:v>20</c:v>
              </c:pt>
              <c:pt idx="154">
                <c:v>20</c:v>
              </c:pt>
              <c:pt idx="155">
                <c:v>0</c:v>
              </c:pt>
              <c:pt idx="156">
                <c:v>20</c:v>
              </c:pt>
              <c:pt idx="157">
                <c:v>20</c:v>
              </c:pt>
              <c:pt idx="158">
                <c:v>0</c:v>
              </c:pt>
              <c:pt idx="159">
                <c:v>20</c:v>
              </c:pt>
              <c:pt idx="160">
                <c:v>0</c:v>
              </c:pt>
              <c:pt idx="161">
                <c:v>5</c:v>
              </c:pt>
              <c:pt idx="162">
                <c:v>0</c:v>
              </c:pt>
              <c:pt idx="163">
                <c:v>20</c:v>
              </c:pt>
              <c:pt idx="164">
                <c:v>10</c:v>
              </c:pt>
              <c:pt idx="165">
                <c:v>10</c:v>
              </c:pt>
              <c:pt idx="166">
                <c:v>15</c:v>
              </c:pt>
              <c:pt idx="167">
                <c:v>5</c:v>
              </c:pt>
              <c:pt idx="168">
                <c:v>0</c:v>
              </c:pt>
              <c:pt idx="169">
                <c:v>0</c:v>
              </c:pt>
              <c:pt idx="170">
                <c:v>5</c:v>
              </c:pt>
              <c:pt idx="171">
                <c:v>0</c:v>
              </c:pt>
              <c:pt idx="172">
                <c:v>15</c:v>
              </c:pt>
              <c:pt idx="173">
                <c:v>0</c:v>
              </c:pt>
              <c:pt idx="174">
                <c:v>15</c:v>
              </c:pt>
              <c:pt idx="175">
                <c:v>20</c:v>
              </c:pt>
              <c:pt idx="176">
                <c:v>10</c:v>
              </c:pt>
              <c:pt idx="177">
                <c:v>15</c:v>
              </c:pt>
              <c:pt idx="178">
                <c:v>10</c:v>
              </c:pt>
              <c:pt idx="179">
                <c:v>10</c:v>
              </c:pt>
              <c:pt idx="180">
                <c:v>10</c:v>
              </c:pt>
              <c:pt idx="181">
                <c:v>0</c:v>
              </c:pt>
              <c:pt idx="182">
                <c:v>20</c:v>
              </c:pt>
              <c:pt idx="183">
                <c:v>10</c:v>
              </c:pt>
              <c:pt idx="184">
                <c:v>10</c:v>
              </c:pt>
              <c:pt idx="185">
                <c:v>20</c:v>
              </c:pt>
              <c:pt idx="186">
                <c:v>0</c:v>
              </c:pt>
              <c:pt idx="187">
                <c:v>15</c:v>
              </c:pt>
              <c:pt idx="188">
                <c:v>5</c:v>
              </c:pt>
              <c:pt idx="189">
                <c:v>5</c:v>
              </c:pt>
              <c:pt idx="190">
                <c:v>20</c:v>
              </c:pt>
              <c:pt idx="191">
                <c:v>10</c:v>
              </c:pt>
              <c:pt idx="192">
                <c:v>0</c:v>
              </c:pt>
              <c:pt idx="193">
                <c:v>20</c:v>
              </c:pt>
              <c:pt idx="194">
                <c:v>15</c:v>
              </c:pt>
              <c:pt idx="195">
                <c:v>20</c:v>
              </c:pt>
              <c:pt idx="196">
                <c:v>15</c:v>
              </c:pt>
              <c:pt idx="197">
                <c:v>5</c:v>
              </c:pt>
              <c:pt idx="198">
                <c:v>5</c:v>
              </c:pt>
              <c:pt idx="199">
                <c:v>20</c:v>
              </c:pt>
              <c:pt idx="200">
                <c:v>10</c:v>
              </c:pt>
              <c:pt idx="201">
                <c:v>0</c:v>
              </c:pt>
              <c:pt idx="202">
                <c:v>20</c:v>
              </c:pt>
              <c:pt idx="203">
                <c:v>5</c:v>
              </c:pt>
              <c:pt idx="204">
                <c:v>5</c:v>
              </c:pt>
              <c:pt idx="205">
                <c:v>20</c:v>
              </c:pt>
              <c:pt idx="206">
                <c:v>0</c:v>
              </c:pt>
              <c:pt idx="207">
                <c:v>0</c:v>
              </c:pt>
              <c:pt idx="208">
                <c:v>20</c:v>
              </c:pt>
              <c:pt idx="209">
                <c:v>20</c:v>
              </c:pt>
              <c:pt idx="210">
                <c:v>10</c:v>
              </c:pt>
              <c:pt idx="211">
                <c:v>5</c:v>
              </c:pt>
              <c:pt idx="212">
                <c:v>20</c:v>
              </c:pt>
              <c:pt idx="213">
                <c:v>10</c:v>
              </c:pt>
              <c:pt idx="214">
                <c:v>15</c:v>
              </c:pt>
              <c:pt idx="215">
                <c:v>15</c:v>
              </c:pt>
              <c:pt idx="216">
                <c:v>20</c:v>
              </c:pt>
              <c:pt idx="217">
                <c:v>10</c:v>
              </c:pt>
              <c:pt idx="218">
                <c:v>15</c:v>
              </c:pt>
              <c:pt idx="219">
                <c:v>20</c:v>
              </c:pt>
              <c:pt idx="220">
                <c:v>20</c:v>
              </c:pt>
              <c:pt idx="221">
                <c:v>15</c:v>
              </c:pt>
              <c:pt idx="222">
                <c:v>5</c:v>
              </c:pt>
              <c:pt idx="223">
                <c:v>5</c:v>
              </c:pt>
              <c:pt idx="224">
                <c:v>0</c:v>
              </c:pt>
              <c:pt idx="225">
                <c:v>0</c:v>
              </c:pt>
              <c:pt idx="226">
                <c:v>0</c:v>
              </c:pt>
              <c:pt idx="227">
                <c:v>10</c:v>
              </c:pt>
              <c:pt idx="228">
                <c:v>15</c:v>
              </c:pt>
              <c:pt idx="229">
                <c:v>10</c:v>
              </c:pt>
              <c:pt idx="230">
                <c:v>15</c:v>
              </c:pt>
              <c:pt idx="231">
                <c:v>0</c:v>
              </c:pt>
              <c:pt idx="232">
                <c:v>10</c:v>
              </c:pt>
              <c:pt idx="233">
                <c:v>5</c:v>
              </c:pt>
              <c:pt idx="234">
                <c:v>20</c:v>
              </c:pt>
              <c:pt idx="235">
                <c:v>5</c:v>
              </c:pt>
              <c:pt idx="236">
                <c:v>5</c:v>
              </c:pt>
              <c:pt idx="237">
                <c:v>20</c:v>
              </c:pt>
              <c:pt idx="238">
                <c:v>15</c:v>
              </c:pt>
              <c:pt idx="239">
                <c:v>5</c:v>
              </c:pt>
              <c:pt idx="240">
                <c:v>0</c:v>
              </c:pt>
              <c:pt idx="241">
                <c:v>10</c:v>
              </c:pt>
              <c:pt idx="242">
                <c:v>10</c:v>
              </c:pt>
              <c:pt idx="243">
                <c:v>20</c:v>
              </c:pt>
              <c:pt idx="244">
                <c:v>15</c:v>
              </c:pt>
              <c:pt idx="245">
                <c:v>0</c:v>
              </c:pt>
              <c:pt idx="246">
                <c:v>10</c:v>
              </c:pt>
              <c:pt idx="247">
                <c:v>10</c:v>
              </c:pt>
              <c:pt idx="248">
                <c:v>0</c:v>
              </c:pt>
              <c:pt idx="249">
                <c:v>10</c:v>
              </c:pt>
              <c:pt idx="250">
                <c:v>15</c:v>
              </c:pt>
              <c:pt idx="251">
                <c:v>20</c:v>
              </c:pt>
              <c:pt idx="252">
                <c:v>10</c:v>
              </c:pt>
              <c:pt idx="253">
                <c:v>10</c:v>
              </c:pt>
              <c:pt idx="254">
                <c:v>20</c:v>
              </c:pt>
              <c:pt idx="255">
                <c:v>15</c:v>
              </c:pt>
              <c:pt idx="256">
                <c:v>20</c:v>
              </c:pt>
              <c:pt idx="257">
                <c:v>0</c:v>
              </c:pt>
              <c:pt idx="258">
                <c:v>0</c:v>
              </c:pt>
              <c:pt idx="259">
                <c:v>10</c:v>
              </c:pt>
              <c:pt idx="260">
                <c:v>10</c:v>
              </c:pt>
              <c:pt idx="261">
                <c:v>0</c:v>
              </c:pt>
              <c:pt idx="262">
                <c:v>10</c:v>
              </c:pt>
              <c:pt idx="263">
                <c:v>5</c:v>
              </c:pt>
              <c:pt idx="264">
                <c:v>10</c:v>
              </c:pt>
              <c:pt idx="265">
                <c:v>10</c:v>
              </c:pt>
              <c:pt idx="266">
                <c:v>20</c:v>
              </c:pt>
              <c:pt idx="267">
                <c:v>0</c:v>
              </c:pt>
              <c:pt idx="268">
                <c:v>20</c:v>
              </c:pt>
              <c:pt idx="269">
                <c:v>0</c:v>
              </c:pt>
              <c:pt idx="270">
                <c:v>20</c:v>
              </c:pt>
              <c:pt idx="271">
                <c:v>15</c:v>
              </c:pt>
              <c:pt idx="272">
                <c:v>0</c:v>
              </c:pt>
              <c:pt idx="273">
                <c:v>5</c:v>
              </c:pt>
              <c:pt idx="274">
                <c:v>0</c:v>
              </c:pt>
              <c:pt idx="275">
                <c:v>5</c:v>
              </c:pt>
              <c:pt idx="276">
                <c:v>5</c:v>
              </c:pt>
              <c:pt idx="277">
                <c:v>0</c:v>
              </c:pt>
              <c:pt idx="278">
                <c:v>20</c:v>
              </c:pt>
              <c:pt idx="279">
                <c:v>20</c:v>
              </c:pt>
              <c:pt idx="280">
                <c:v>0</c:v>
              </c:pt>
              <c:pt idx="281">
                <c:v>5</c:v>
              </c:pt>
              <c:pt idx="282">
                <c:v>0</c:v>
              </c:pt>
              <c:pt idx="283">
                <c:v>15</c:v>
              </c:pt>
              <c:pt idx="284">
                <c:v>20</c:v>
              </c:pt>
              <c:pt idx="285">
                <c:v>10</c:v>
              </c:pt>
              <c:pt idx="286">
                <c:v>0</c:v>
              </c:pt>
              <c:pt idx="287">
                <c:v>15</c:v>
              </c:pt>
              <c:pt idx="288">
                <c:v>5</c:v>
              </c:pt>
              <c:pt idx="289">
                <c:v>0</c:v>
              </c:pt>
              <c:pt idx="290">
                <c:v>5</c:v>
              </c:pt>
              <c:pt idx="291">
                <c:v>10</c:v>
              </c:pt>
              <c:pt idx="292">
                <c:v>10</c:v>
              </c:pt>
              <c:pt idx="293">
                <c:v>5</c:v>
              </c:pt>
              <c:pt idx="294">
                <c:v>20</c:v>
              </c:pt>
              <c:pt idx="295">
                <c:v>20</c:v>
              </c:pt>
              <c:pt idx="296">
                <c:v>10</c:v>
              </c:pt>
              <c:pt idx="297">
                <c:v>0</c:v>
              </c:pt>
              <c:pt idx="298">
                <c:v>15</c:v>
              </c:pt>
              <c:pt idx="299">
                <c:v>0</c:v>
              </c:pt>
              <c:pt idx="300">
                <c:v>20</c:v>
              </c:pt>
              <c:pt idx="301">
                <c:v>5</c:v>
              </c:pt>
              <c:pt idx="302">
                <c:v>15</c:v>
              </c:pt>
              <c:pt idx="303">
                <c:v>10</c:v>
              </c:pt>
              <c:pt idx="304">
                <c:v>5</c:v>
              </c:pt>
              <c:pt idx="305">
                <c:v>20</c:v>
              </c:pt>
              <c:pt idx="306">
                <c:v>20</c:v>
              </c:pt>
              <c:pt idx="307">
                <c:v>5</c:v>
              </c:pt>
              <c:pt idx="308">
                <c:v>15</c:v>
              </c:pt>
              <c:pt idx="309">
                <c:v>15</c:v>
              </c:pt>
              <c:pt idx="310">
                <c:v>5</c:v>
              </c:pt>
              <c:pt idx="311">
                <c:v>5</c:v>
              </c:pt>
              <c:pt idx="312">
                <c:v>20</c:v>
              </c:pt>
              <c:pt idx="313">
                <c:v>5</c:v>
              </c:pt>
              <c:pt idx="314">
                <c:v>15</c:v>
              </c:pt>
              <c:pt idx="315">
                <c:v>20</c:v>
              </c:pt>
              <c:pt idx="316">
                <c:v>5</c:v>
              </c:pt>
              <c:pt idx="317">
                <c:v>5</c:v>
              </c:pt>
              <c:pt idx="318">
                <c:v>5</c:v>
              </c:pt>
              <c:pt idx="319">
                <c:v>15</c:v>
              </c:pt>
              <c:pt idx="320">
                <c:v>20</c:v>
              </c:pt>
              <c:pt idx="321">
                <c:v>10</c:v>
              </c:pt>
              <c:pt idx="322">
                <c:v>0</c:v>
              </c:pt>
              <c:pt idx="323">
                <c:v>10</c:v>
              </c:pt>
              <c:pt idx="324">
                <c:v>5</c:v>
              </c:pt>
              <c:pt idx="325">
                <c:v>15</c:v>
              </c:pt>
              <c:pt idx="326">
                <c:v>20</c:v>
              </c:pt>
              <c:pt idx="327">
                <c:v>20</c:v>
              </c:pt>
              <c:pt idx="328">
                <c:v>5</c:v>
              </c:pt>
              <c:pt idx="329">
                <c:v>10</c:v>
              </c:pt>
              <c:pt idx="330">
                <c:v>5</c:v>
              </c:pt>
              <c:pt idx="331">
                <c:v>15</c:v>
              </c:pt>
              <c:pt idx="332">
                <c:v>10</c:v>
              </c:pt>
              <c:pt idx="333">
                <c:v>5</c:v>
              </c:pt>
              <c:pt idx="334">
                <c:v>10</c:v>
              </c:pt>
              <c:pt idx="335">
                <c:v>0</c:v>
              </c:pt>
              <c:pt idx="336">
                <c:v>15</c:v>
              </c:pt>
              <c:pt idx="337">
                <c:v>15</c:v>
              </c:pt>
              <c:pt idx="338">
                <c:v>20</c:v>
              </c:pt>
              <c:pt idx="339">
                <c:v>20</c:v>
              </c:pt>
              <c:pt idx="340">
                <c:v>0</c:v>
              </c:pt>
              <c:pt idx="341">
                <c:v>15</c:v>
              </c:pt>
              <c:pt idx="342">
                <c:v>5</c:v>
              </c:pt>
              <c:pt idx="343">
                <c:v>10</c:v>
              </c:pt>
              <c:pt idx="344">
                <c:v>5</c:v>
              </c:pt>
              <c:pt idx="345">
                <c:v>20</c:v>
              </c:pt>
              <c:pt idx="346">
                <c:v>0</c:v>
              </c:pt>
              <c:pt idx="347">
                <c:v>15</c:v>
              </c:pt>
              <c:pt idx="348">
                <c:v>20</c:v>
              </c:pt>
            </c:numLit>
          </c:val>
          <c:smooth val="0"/>
          <c:extLst>
            <c:ext xmlns:c16="http://schemas.microsoft.com/office/drawing/2014/chart" uri="{C3380CC4-5D6E-409C-BE32-E72D297353CC}">
              <c16:uniqueId val="{00000002-C5F7-476B-88AB-4720B5E9DA01}"/>
            </c:ext>
          </c:extLst>
        </c:ser>
        <c:dLbls>
          <c:showLegendKey val="0"/>
          <c:showVal val="0"/>
          <c:showCatName val="0"/>
          <c:showSerName val="0"/>
          <c:showPercent val="0"/>
          <c:showBubbleSize val="0"/>
        </c:dLbls>
        <c:marker val="1"/>
        <c:smooth val="0"/>
        <c:axId val="2087291399"/>
        <c:axId val="2087308295"/>
      </c:lineChart>
      <c:catAx>
        <c:axId val="2087291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308295"/>
        <c:crosses val="autoZero"/>
        <c:auto val="1"/>
        <c:lblAlgn val="ctr"/>
        <c:lblOffset val="100"/>
        <c:noMultiLvlLbl val="0"/>
      </c:catAx>
      <c:valAx>
        <c:axId val="20873082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29139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[Retail_Sales_Dataset_Cleaned(3).xlsx]Sheet2!PivotTable15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Discount vs Profit (Scatter)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37CEF"/>
          </a:solidFill>
          <a:ln w="25400" cap="rnd">
            <a:noFill/>
            <a:round/>
          </a:ln>
          <a:effectLst/>
        </c:spPr>
        <c:marker>
          <c:symbol val="circle"/>
          <c:size val="5"/>
          <c:spPr>
            <a:solidFill>
              <a:srgbClr val="637CEF"/>
            </a:solidFill>
            <a:ln w="9525">
              <a:solidFill>
                <a:srgbClr val="637CE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637CEF"/>
          </a:solidFill>
          <a:ln w="25400" cap="rnd">
            <a:noFill/>
            <a:round/>
          </a:ln>
          <a:effectLst/>
        </c:spPr>
        <c:marker>
          <c:symbol val="circle"/>
          <c:size val="5"/>
          <c:spPr>
            <a:solidFill>
              <a:srgbClr val="E3008C"/>
            </a:solidFill>
            <a:ln w="9525">
              <a:solidFill>
                <a:srgbClr val="E3008C"/>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scatterChart>
        <c:scatterStyle val="lineMarker"/>
        <c:varyColors val="0"/>
        <c:ser>
          <c:idx val="0"/>
          <c:order val="0"/>
          <c:tx>
            <c:strRef>
              <c:f>Sheet2!$J$1165</c:f>
              <c:strCache>
                <c:ptCount val="1"/>
                <c:pt idx="0">
                  <c:v>Average of Discount (%)</c:v>
                </c:pt>
              </c:strCache>
            </c:strRef>
          </c:tx>
          <c:spPr>
            <a:ln w="25400" cap="rnd">
              <a:noFill/>
              <a:round/>
            </a:ln>
            <a:effectLst/>
          </c:spPr>
          <c:marker>
            <c:symbol val="circle"/>
            <c:size val="5"/>
            <c:spPr>
              <a:solidFill>
                <a:srgbClr val="637CEF"/>
              </a:solidFill>
              <a:ln w="9525">
                <a:solidFill>
                  <a:srgbClr val="637CEF"/>
                </a:solidFill>
              </a:ln>
              <a:effectLst/>
            </c:spPr>
          </c:marker>
          <c:xVal>
            <c:numRef>
              <c:f>Sheet2!$J$1166</c:f>
            </c:numRef>
          </c:xVal>
          <c:yVal>
            <c:numRef>
              <c:f>Sheet2!$J$1166</c:f>
              <c:numCache>
                <c:formatCode>General</c:formatCode>
                <c:ptCount val="1"/>
                <c:pt idx="0">
                  <c:v>10.27</c:v>
                </c:pt>
              </c:numCache>
            </c:numRef>
          </c:yVal>
          <c:smooth val="0"/>
          <c:extLst>
            <c:ext xmlns:c16="http://schemas.microsoft.com/office/drawing/2014/chart" uri="{C3380CC4-5D6E-409C-BE32-E72D297353CC}">
              <c16:uniqueId val="{00000003-6B0B-46D3-A713-90F2206B0CF9}"/>
            </c:ext>
          </c:extLst>
        </c:ser>
        <c:ser>
          <c:idx val="1"/>
          <c:order val="1"/>
          <c:tx>
            <c:strRef>
              <c:f>Sheet2!$K$1165</c:f>
              <c:strCache>
                <c:ptCount val="1"/>
                <c:pt idx="0">
                  <c:v>Sum of Profit</c:v>
                </c:pt>
              </c:strCache>
            </c:strRef>
          </c:tx>
          <c:spPr>
            <a:ln w="25400" cap="rnd">
              <a:noFill/>
              <a:round/>
            </a:ln>
            <a:effectLst/>
          </c:spPr>
          <c:marker>
            <c:symbol val="circle"/>
            <c:size val="5"/>
            <c:spPr>
              <a:solidFill>
                <a:srgbClr val="E3008C"/>
              </a:solidFill>
              <a:ln w="9525">
                <a:solidFill>
                  <a:srgbClr val="E3008C"/>
                </a:solidFill>
              </a:ln>
              <a:effectLst/>
            </c:spPr>
          </c:marker>
          <c:xVal>
            <c:numRef>
              <c:f>Sheet2!$J$1166</c:f>
            </c:numRef>
          </c:xVal>
          <c:yVal>
            <c:numRef>
              <c:f>Sheet2!$K$1166</c:f>
              <c:numCache>
                <c:formatCode>General</c:formatCode>
                <c:ptCount val="1"/>
                <c:pt idx="0">
                  <c:v>5564945</c:v>
                </c:pt>
              </c:numCache>
            </c:numRef>
          </c:yVal>
          <c:smooth val="0"/>
          <c:extLst>
            <c:ext xmlns:c16="http://schemas.microsoft.com/office/drawing/2014/chart" uri="{C3380CC4-5D6E-409C-BE32-E72D297353CC}">
              <c16:uniqueId val="{00000005-6B0B-46D3-A713-90F2206B0CF9}"/>
            </c:ext>
          </c:extLst>
        </c:ser>
        <c:dLbls>
          <c:showLegendKey val="0"/>
          <c:showVal val="0"/>
          <c:showCatName val="0"/>
          <c:showSerName val="0"/>
          <c:showPercent val="0"/>
          <c:showBubbleSize val="0"/>
        </c:dLbls>
        <c:axId val="2086969863"/>
        <c:axId val="2086971911"/>
      </c:scatterChart>
      <c:valAx>
        <c:axId val="2086969863"/>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6971911"/>
        <c:crosses val="autoZero"/>
        <c:crossBetween val="midCat"/>
      </c:valAx>
      <c:valAx>
        <c:axId val="20869719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6969863"/>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[Retail_Sales_Dataset_Cleaned(3).xlsx]Sheet2!PivotTable16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Discounted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5"/>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6"/>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7"/>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8"/>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9"/>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0"/>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1"/>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2"/>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3"/>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4"/>
        <c:spPr>
          <a:solidFill>
            <a:srgbClr val="637CEF"/>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Sheet2!$K$1184</c:f>
              <c:strCache>
                <c:ptCount val="1"/>
                <c:pt idx="0">
                  <c:v>Total</c:v>
                </c:pt>
              </c:strCache>
            </c:strRef>
          </c:tx>
          <c:spPr>
            <a:solidFill>
              <a:srgbClr val="637CEF"/>
            </a:solidFill>
            <a:ln>
              <a:noFill/>
            </a:ln>
            <a:effectLst/>
          </c:spPr>
          <c:invertIfNegative val="0"/>
          <c:cat>
            <c:strRef>
              <c:f>Sheet2!$J$1185:$J$1193</c:f>
              <c:strCache>
                <c:ptCount val="8"/>
                <c:pt idx="0">
                  <c:v>Chair</c:v>
                </c:pt>
                <c:pt idx="1">
                  <c:v>Desk</c:v>
                </c:pt>
                <c:pt idx="2">
                  <c:v>Laptop</c:v>
                </c:pt>
                <c:pt idx="3">
                  <c:v>Mobile</c:v>
                </c:pt>
                <c:pt idx="4">
                  <c:v>Monitor</c:v>
                </c:pt>
                <c:pt idx="5">
                  <c:v>Pen</c:v>
                </c:pt>
                <c:pt idx="6">
                  <c:v>Printer</c:v>
                </c:pt>
                <c:pt idx="7">
                  <c:v>Tablet</c:v>
                </c:pt>
              </c:strCache>
            </c:strRef>
          </c:cat>
          <c:val>
            <c:numRef>
              <c:f>Sheet2!$K$1185:$K$1193</c:f>
              <c:numCache>
                <c:formatCode>General</c:formatCode>
                <c:ptCount val="8"/>
                <c:pt idx="0">
                  <c:v>11.056910569105691</c:v>
                </c:pt>
                <c:pt idx="1">
                  <c:v>10.352112676056338</c:v>
                </c:pt>
                <c:pt idx="2">
                  <c:v>9.8818897637795278</c:v>
                </c:pt>
                <c:pt idx="3">
                  <c:v>10.566037735849056</c:v>
                </c:pt>
                <c:pt idx="4">
                  <c:v>10.294117647058824</c:v>
                </c:pt>
                <c:pt idx="5">
                  <c:v>10.23076923076923</c:v>
                </c:pt>
                <c:pt idx="6">
                  <c:v>10.32</c:v>
                </c:pt>
                <c:pt idx="7">
                  <c:v>9.4144144144144146</c:v>
                </c:pt>
              </c:numCache>
            </c:numRef>
          </c:val>
          <c:extLst>
            <c:ext xmlns:c16="http://schemas.microsoft.com/office/drawing/2014/chart" uri="{C3380CC4-5D6E-409C-BE32-E72D297353CC}">
              <c16:uniqueId val="{00000000-EF88-466B-85ED-B41FC701C387}"/>
            </c:ext>
          </c:extLst>
        </c:ser>
        <c:dLbls>
          <c:showLegendKey val="0"/>
          <c:showVal val="0"/>
          <c:showCatName val="0"/>
          <c:showSerName val="0"/>
          <c:showPercent val="0"/>
          <c:showBubbleSize val="0"/>
        </c:dLbls>
        <c:gapWidth val="182"/>
        <c:overlap val="100"/>
        <c:axId val="2026420744"/>
        <c:axId val="2070282248"/>
      </c:barChart>
      <c:catAx>
        <c:axId val="20264207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0282248"/>
        <c:crosses val="autoZero"/>
        <c:auto val="1"/>
        <c:lblAlgn val="ctr"/>
        <c:lblOffset val="100"/>
        <c:noMultiLvlLbl val="0"/>
      </c:catAx>
      <c:valAx>
        <c:axId val="20702822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64207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[Retail_Sales_Dataset_Cleaned(3).xlsx]Sheet2!PivotTable14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37CEF"/>
          </a:solidFill>
          <a:ln>
            <a:noFill/>
          </a:ln>
          <a:effectLst/>
        </c:spPr>
        <c:marker>
          <c:symbol val="circle"/>
          <c:size val="5"/>
          <c:spPr>
            <a:solidFill>
              <a:srgbClr val="637CEF"/>
            </a:solidFill>
            <a:ln w="9525">
              <a:solidFill>
                <a:srgbClr val="637CE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637CEF"/>
          </a:solidFill>
          <a:ln>
            <a:noFill/>
          </a:ln>
          <a:effectLst/>
        </c:spPr>
        <c:marker>
          <c:symbol val="circle"/>
          <c:size val="5"/>
          <c:spPr>
            <a:solidFill>
              <a:srgbClr val="E3008C"/>
            </a:solidFill>
            <a:ln w="9525">
              <a:solidFill>
                <a:srgbClr val="E3008C"/>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Sheet2!$A$140</c:f>
              <c:strCache>
                <c:ptCount val="1"/>
                <c:pt idx="0">
                  <c:v>Sum of Sales Amount</c:v>
                </c:pt>
              </c:strCache>
            </c:strRef>
          </c:tx>
          <c:spPr>
            <a:solidFill>
              <a:srgbClr val="637CEF"/>
            </a:solidFill>
            <a:ln>
              <a:noFill/>
            </a:ln>
            <a:effectLst/>
          </c:spPr>
          <c:invertIfNegative val="0"/>
          <c:cat>
            <c:strRef>
              <c:f>Sheet2!$A$141</c:f>
              <c:strCache>
                <c:ptCount val="1"/>
                <c:pt idx="0">
                  <c:v>Total</c:v>
                </c:pt>
              </c:strCache>
            </c:strRef>
          </c:cat>
          <c:val>
            <c:numRef>
              <c:f>Sheet2!$A$141</c:f>
              <c:numCache>
                <c:formatCode>General</c:formatCode>
                <c:ptCount val="1"/>
                <c:pt idx="0">
                  <c:v>37108182</c:v>
                </c:pt>
              </c:numCache>
            </c:numRef>
          </c:val>
          <c:extLst>
            <c:ext xmlns:c16="http://schemas.microsoft.com/office/drawing/2014/chart" uri="{C3380CC4-5D6E-409C-BE32-E72D297353CC}">
              <c16:uniqueId val="{00000000-B9BC-4F5B-A8B3-4D9A9187E714}"/>
            </c:ext>
          </c:extLst>
        </c:ser>
        <c:ser>
          <c:idx val="1"/>
          <c:order val="1"/>
          <c:tx>
            <c:strRef>
              <c:f>Sheet2!$B$140</c:f>
              <c:strCache>
                <c:ptCount val="1"/>
                <c:pt idx="0">
                  <c:v>Sum of Profit</c:v>
                </c:pt>
              </c:strCache>
            </c:strRef>
          </c:tx>
          <c:spPr>
            <a:solidFill>
              <a:srgbClr val="E3008C"/>
            </a:solidFill>
            <a:ln>
              <a:noFill/>
            </a:ln>
            <a:effectLst/>
          </c:spPr>
          <c:invertIfNegative val="0"/>
          <c:cat>
            <c:strRef>
              <c:f>Sheet2!$A$141</c:f>
              <c:strCache>
                <c:ptCount val="1"/>
                <c:pt idx="0">
                  <c:v>Total</c:v>
                </c:pt>
              </c:strCache>
            </c:strRef>
          </c:cat>
          <c:val>
            <c:numRef>
              <c:f>Sheet2!$B$141</c:f>
              <c:numCache>
                <c:formatCode>General</c:formatCode>
                <c:ptCount val="1"/>
                <c:pt idx="0">
                  <c:v>5564945</c:v>
                </c:pt>
              </c:numCache>
            </c:numRef>
          </c:val>
          <c:extLst>
            <c:ext xmlns:c16="http://schemas.microsoft.com/office/drawing/2014/chart" uri="{C3380CC4-5D6E-409C-BE32-E72D297353CC}">
              <c16:uniqueId val="{00000002-B9BC-4F5B-A8B3-4D9A9187E714}"/>
            </c:ext>
          </c:extLst>
        </c:ser>
        <c:dLbls>
          <c:showLegendKey val="0"/>
          <c:showVal val="0"/>
          <c:showCatName val="0"/>
          <c:showSerName val="0"/>
          <c:showPercent val="0"/>
          <c:showBubbleSize val="0"/>
        </c:dLbls>
        <c:gapWidth val="150"/>
        <c:overlap val="100"/>
        <c:axId val="1356341255"/>
        <c:axId val="346129928"/>
      </c:barChart>
      <c:catAx>
        <c:axId val="1356341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6129928"/>
        <c:crosses val="autoZero"/>
        <c:auto val="1"/>
        <c:lblAlgn val="ctr"/>
        <c:lblOffset val="100"/>
        <c:noMultiLvlLbl val="0"/>
      </c:catAx>
      <c:valAx>
        <c:axId val="3461299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34125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[Retail_Sales_Dataset_Cleaned(3).xlsx]Sheet2!PivotTable21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vs Profit by Category</a:t>
            </a:r>
          </a:p>
        </c:rich>
      </c:tx>
      <c:layout>
        <c:manualLayout>
          <c:xMode val="edge"/>
          <c:yMode val="edge"/>
          <c:x val="0.25485882061352499"/>
          <c:y val="2.996254681647940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637CEF"/>
          </a:solidFill>
          <a:ln w="28575" cap="rnd">
            <a:solidFill>
              <a:srgbClr val="637CE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rgbClr val="637CEF"/>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Sheet2!$B$150</c:f>
              <c:strCache>
                <c:ptCount val="1"/>
                <c:pt idx="0">
                  <c:v>Sum of Profit</c:v>
                </c:pt>
              </c:strCache>
            </c:strRef>
          </c:tx>
          <c:spPr>
            <a:solidFill>
              <a:srgbClr val="637CEF"/>
            </a:solidFill>
            <a:ln>
              <a:noFill/>
            </a:ln>
            <a:effectLst/>
          </c:spPr>
          <c:invertIfNegative val="0"/>
          <c:cat>
            <c:strRef>
              <c:f>Sheet2!$A$151:$A$153</c:f>
              <c:strCache>
                <c:ptCount val="3"/>
                <c:pt idx="0">
                  <c:v>Electronics</c:v>
                </c:pt>
                <c:pt idx="1">
                  <c:v>Furniture</c:v>
                </c:pt>
                <c:pt idx="2">
                  <c:v>Office Supplies</c:v>
                </c:pt>
              </c:strCache>
            </c:strRef>
          </c:cat>
          <c:val>
            <c:numRef>
              <c:f>Sheet2!$B$151:$B$153</c:f>
              <c:numCache>
                <c:formatCode>General</c:formatCode>
                <c:ptCount val="3"/>
                <c:pt idx="0">
                  <c:v>1961671</c:v>
                </c:pt>
                <c:pt idx="1">
                  <c:v>1910809</c:v>
                </c:pt>
                <c:pt idx="2">
                  <c:v>1692465</c:v>
                </c:pt>
              </c:numCache>
            </c:numRef>
          </c:val>
          <c:extLst>
            <c:ext xmlns:c16="http://schemas.microsoft.com/office/drawing/2014/chart" uri="{C3380CC4-5D6E-409C-BE32-E72D297353CC}">
              <c16:uniqueId val="{00000000-E6CF-475D-81F0-86D81ADCAC81}"/>
            </c:ext>
          </c:extLst>
        </c:ser>
        <c:dLbls>
          <c:showLegendKey val="0"/>
          <c:showVal val="0"/>
          <c:showCatName val="0"/>
          <c:showSerName val="0"/>
          <c:showPercent val="0"/>
          <c:showBubbleSize val="0"/>
        </c:dLbls>
        <c:gapWidth val="150"/>
        <c:axId val="291356168"/>
        <c:axId val="293922824"/>
      </c:barChart>
      <c:lineChart>
        <c:grouping val="standard"/>
        <c:varyColors val="0"/>
        <c:ser>
          <c:idx val="1"/>
          <c:order val="1"/>
          <c:tx>
            <c:strRef>
              <c:f>Sheet2!$C$150</c:f>
              <c:strCache>
                <c:ptCount val="1"/>
                <c:pt idx="0">
                  <c:v>Sum of Sales Amount</c:v>
                </c:pt>
              </c:strCache>
            </c:strRef>
          </c:tx>
          <c:spPr>
            <a:ln w="28575" cap="rnd">
              <a:solidFill>
                <a:srgbClr val="E3008C"/>
              </a:solidFill>
              <a:round/>
            </a:ln>
            <a:effectLst/>
          </c:spPr>
          <c:marker>
            <c:symbol val="none"/>
          </c:marker>
          <c:cat>
            <c:strRef>
              <c:f>Sheet2!$A$151:$A$153</c:f>
              <c:strCache>
                <c:ptCount val="3"/>
                <c:pt idx="0">
                  <c:v>Electronics</c:v>
                </c:pt>
                <c:pt idx="1">
                  <c:v>Furniture</c:v>
                </c:pt>
                <c:pt idx="2">
                  <c:v>Office Supplies</c:v>
                </c:pt>
              </c:strCache>
            </c:strRef>
          </c:cat>
          <c:val>
            <c:numRef>
              <c:f>Sheet2!$C$151:$C$153</c:f>
              <c:numCache>
                <c:formatCode>General</c:formatCode>
                <c:ptCount val="3"/>
                <c:pt idx="0">
                  <c:v>13139918</c:v>
                </c:pt>
                <c:pt idx="1">
                  <c:v>12717648</c:v>
                </c:pt>
                <c:pt idx="2">
                  <c:v>11250616</c:v>
                </c:pt>
              </c:numCache>
            </c:numRef>
          </c:val>
          <c:smooth val="0"/>
          <c:extLst>
            <c:ext xmlns:c16="http://schemas.microsoft.com/office/drawing/2014/chart" uri="{C3380CC4-5D6E-409C-BE32-E72D297353CC}">
              <c16:uniqueId val="{00000002-E6CF-475D-81F0-86D81ADCAC81}"/>
            </c:ext>
          </c:extLst>
        </c:ser>
        <c:dLbls>
          <c:showLegendKey val="0"/>
          <c:showVal val="0"/>
          <c:showCatName val="0"/>
          <c:showSerName val="0"/>
          <c:showPercent val="0"/>
          <c:showBubbleSize val="0"/>
        </c:dLbls>
        <c:marker val="1"/>
        <c:smooth val="0"/>
        <c:axId val="1015236615"/>
        <c:axId val="1760568328"/>
      </c:lineChart>
      <c:catAx>
        <c:axId val="2913561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3922824"/>
        <c:crosses val="autoZero"/>
        <c:auto val="1"/>
        <c:lblAlgn val="ctr"/>
        <c:lblOffset val="100"/>
        <c:noMultiLvlLbl val="0"/>
      </c:catAx>
      <c:valAx>
        <c:axId val="2939228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1356168"/>
        <c:crosses val="autoZero"/>
        <c:crossBetween val="between"/>
      </c:valAx>
      <c:valAx>
        <c:axId val="176056832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5236615"/>
        <c:crosses val="max"/>
        <c:crossBetween val="between"/>
      </c:valAx>
      <c:catAx>
        <c:axId val="1015236615"/>
        <c:scaling>
          <c:orientation val="minMax"/>
        </c:scaling>
        <c:delete val="1"/>
        <c:axPos val="b"/>
        <c:numFmt formatCode="General" sourceLinked="1"/>
        <c:majorTickMark val="out"/>
        <c:minorTickMark val="none"/>
        <c:tickLblPos val="nextTo"/>
        <c:crossAx val="176056832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[Retail_Sales_Dataset_Cleaned(3).xlsx]Sheet2!PivotTable22</c:name>
    <c:fmtId val="10"/>
  </c:pivotSource>
  <c:chart>
    <c:autoTitleDeleted val="0"/>
    <c:pivotFmts>
      <c:pivotFmt>
        <c:idx val="0"/>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637CE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Sheet2!$B$156:$B$157</c:f>
              <c:strCache>
                <c:ptCount val="1"/>
                <c:pt idx="0">
                  <c:v>Electronics</c:v>
                </c:pt>
              </c:strCache>
            </c:strRef>
          </c:tx>
          <c:spPr>
            <a:solidFill>
              <a:srgbClr val="637CEF"/>
            </a:solidFill>
            <a:ln>
              <a:noFill/>
            </a:ln>
            <a:effectLst/>
          </c:spPr>
          <c:invertIfNegative val="0"/>
          <c:cat>
            <c:strRef>
              <c:f>Sheet2!$A$158:$A$162</c:f>
              <c:strCache>
                <c:ptCount val="5"/>
                <c:pt idx="0">
                  <c:v>0</c:v>
                </c:pt>
                <c:pt idx="1">
                  <c:v>5</c:v>
                </c:pt>
                <c:pt idx="2">
                  <c:v>10</c:v>
                </c:pt>
                <c:pt idx="3">
                  <c:v>15</c:v>
                </c:pt>
                <c:pt idx="4">
                  <c:v>20</c:v>
                </c:pt>
              </c:strCache>
            </c:strRef>
          </c:cat>
          <c:val>
            <c:numRef>
              <c:f>Sheet2!$B$158:$B$162</c:f>
              <c:numCache>
                <c:formatCode>General</c:formatCode>
                <c:ptCount val="5"/>
                <c:pt idx="0">
                  <c:v>2590914</c:v>
                </c:pt>
                <c:pt idx="1">
                  <c:v>1924973</c:v>
                </c:pt>
                <c:pt idx="2">
                  <c:v>2941867</c:v>
                </c:pt>
                <c:pt idx="3">
                  <c:v>2932745</c:v>
                </c:pt>
                <c:pt idx="4">
                  <c:v>2749419</c:v>
                </c:pt>
              </c:numCache>
            </c:numRef>
          </c:val>
          <c:extLst>
            <c:ext xmlns:c16="http://schemas.microsoft.com/office/drawing/2014/chart" uri="{C3380CC4-5D6E-409C-BE32-E72D297353CC}">
              <c16:uniqueId val="{00000000-FBBA-4CC7-8832-0A0AA6B4D5C0}"/>
            </c:ext>
          </c:extLst>
        </c:ser>
        <c:ser>
          <c:idx val="1"/>
          <c:order val="1"/>
          <c:tx>
            <c:strRef>
              <c:f>Sheet2!$C$156:$C$157</c:f>
              <c:strCache>
                <c:ptCount val="1"/>
                <c:pt idx="0">
                  <c:v>Furniture</c:v>
                </c:pt>
              </c:strCache>
            </c:strRef>
          </c:tx>
          <c:spPr>
            <a:solidFill>
              <a:srgbClr val="E3008C"/>
            </a:solidFill>
            <a:ln>
              <a:noFill/>
            </a:ln>
            <a:effectLst/>
          </c:spPr>
          <c:invertIfNegative val="0"/>
          <c:cat>
            <c:strRef>
              <c:f>Sheet2!$A$158:$A$162</c:f>
              <c:strCache>
                <c:ptCount val="5"/>
                <c:pt idx="0">
                  <c:v>0</c:v>
                </c:pt>
                <c:pt idx="1">
                  <c:v>5</c:v>
                </c:pt>
                <c:pt idx="2">
                  <c:v>10</c:v>
                </c:pt>
                <c:pt idx="3">
                  <c:v>15</c:v>
                </c:pt>
                <c:pt idx="4">
                  <c:v>20</c:v>
                </c:pt>
              </c:strCache>
            </c:strRef>
          </c:cat>
          <c:val>
            <c:numRef>
              <c:f>Sheet2!$C$158:$C$162</c:f>
              <c:numCache>
                <c:formatCode>General</c:formatCode>
                <c:ptCount val="5"/>
                <c:pt idx="0">
                  <c:v>2252833</c:v>
                </c:pt>
                <c:pt idx="1">
                  <c:v>2662099</c:v>
                </c:pt>
                <c:pt idx="2">
                  <c:v>2642759</c:v>
                </c:pt>
                <c:pt idx="3">
                  <c:v>2289810</c:v>
                </c:pt>
                <c:pt idx="4">
                  <c:v>2870147</c:v>
                </c:pt>
              </c:numCache>
            </c:numRef>
          </c:val>
          <c:extLst>
            <c:ext xmlns:c16="http://schemas.microsoft.com/office/drawing/2014/chart" uri="{C3380CC4-5D6E-409C-BE32-E72D297353CC}">
              <c16:uniqueId val="{0000000A-4F62-469F-90A4-2B90C9014788}"/>
            </c:ext>
          </c:extLst>
        </c:ser>
        <c:ser>
          <c:idx val="2"/>
          <c:order val="2"/>
          <c:tx>
            <c:strRef>
              <c:f>Sheet2!$D$156:$D$157</c:f>
              <c:strCache>
                <c:ptCount val="1"/>
                <c:pt idx="0">
                  <c:v>Office Supplies</c:v>
                </c:pt>
              </c:strCache>
            </c:strRef>
          </c:tx>
          <c:spPr>
            <a:solidFill>
              <a:srgbClr val="2AA0A4"/>
            </a:solidFill>
            <a:ln>
              <a:noFill/>
            </a:ln>
            <a:effectLst/>
          </c:spPr>
          <c:invertIfNegative val="0"/>
          <c:cat>
            <c:strRef>
              <c:f>Sheet2!$A$158:$A$162</c:f>
              <c:strCache>
                <c:ptCount val="5"/>
                <c:pt idx="0">
                  <c:v>0</c:v>
                </c:pt>
                <c:pt idx="1">
                  <c:v>5</c:v>
                </c:pt>
                <c:pt idx="2">
                  <c:v>10</c:v>
                </c:pt>
                <c:pt idx="3">
                  <c:v>15</c:v>
                </c:pt>
                <c:pt idx="4">
                  <c:v>20</c:v>
                </c:pt>
              </c:strCache>
            </c:strRef>
          </c:cat>
          <c:val>
            <c:numRef>
              <c:f>Sheet2!$D$158:$D$162</c:f>
              <c:numCache>
                <c:formatCode>General</c:formatCode>
                <c:ptCount val="5"/>
                <c:pt idx="0">
                  <c:v>2406372</c:v>
                </c:pt>
                <c:pt idx="1">
                  <c:v>2145118</c:v>
                </c:pt>
                <c:pt idx="2">
                  <c:v>2171981</c:v>
                </c:pt>
                <c:pt idx="3">
                  <c:v>2453489</c:v>
                </c:pt>
                <c:pt idx="4">
                  <c:v>2073656</c:v>
                </c:pt>
              </c:numCache>
            </c:numRef>
          </c:val>
          <c:extLst>
            <c:ext xmlns:c16="http://schemas.microsoft.com/office/drawing/2014/chart" uri="{C3380CC4-5D6E-409C-BE32-E72D297353CC}">
              <c16:uniqueId val="{0000000B-4F62-469F-90A4-2B90C9014788}"/>
            </c:ext>
          </c:extLst>
        </c:ser>
        <c:dLbls>
          <c:showLegendKey val="0"/>
          <c:showVal val="0"/>
          <c:showCatName val="0"/>
          <c:showSerName val="0"/>
          <c:showPercent val="0"/>
          <c:showBubbleSize val="0"/>
        </c:dLbls>
        <c:gapWidth val="219"/>
        <c:overlap val="100"/>
        <c:axId val="612443143"/>
        <c:axId val="571594247"/>
      </c:barChart>
      <c:catAx>
        <c:axId val="6124431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1594247"/>
        <c:crosses val="autoZero"/>
        <c:auto val="1"/>
        <c:lblAlgn val="ctr"/>
        <c:lblOffset val="100"/>
        <c:noMultiLvlLbl val="0"/>
      </c:catAx>
      <c:valAx>
        <c:axId val="5715942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244314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[Retail_Sales_Dataset_Cleaned(3).xlsx]Sheet2!PivotTable1</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Sheet2!$B$1</c:f>
              <c:strCache>
                <c:ptCount val="1"/>
                <c:pt idx="0">
                  <c:v>Total</c:v>
                </c:pt>
              </c:strCache>
            </c:strRef>
          </c:tx>
          <c:spPr>
            <a:solidFill>
              <a:schemeClr val="accent1"/>
            </a:solidFill>
            <a:ln>
              <a:noFill/>
            </a:ln>
            <a:effectLst/>
          </c:spPr>
          <c:invertIfNegative val="0"/>
          <c:cat>
            <c:strRef>
              <c:f>Sheet2!$A$2:$A$4</c:f>
              <c:strCache>
                <c:ptCount val="3"/>
                <c:pt idx="0">
                  <c:v>Electronics</c:v>
                </c:pt>
                <c:pt idx="1">
                  <c:v>Furniture</c:v>
                </c:pt>
                <c:pt idx="2">
                  <c:v>Office Supplies</c:v>
                </c:pt>
              </c:strCache>
            </c:strRef>
          </c:cat>
          <c:val>
            <c:numRef>
              <c:f>Sheet2!$B$2:$B$4</c:f>
              <c:numCache>
                <c:formatCode>General</c:formatCode>
                <c:ptCount val="3"/>
                <c:pt idx="0">
                  <c:v>13139918</c:v>
                </c:pt>
                <c:pt idx="1">
                  <c:v>12717648</c:v>
                </c:pt>
                <c:pt idx="2">
                  <c:v>11250616</c:v>
                </c:pt>
              </c:numCache>
            </c:numRef>
          </c:val>
          <c:extLst>
            <c:ext xmlns:c16="http://schemas.microsoft.com/office/drawing/2014/chart" uri="{C3380CC4-5D6E-409C-BE32-E72D297353CC}">
              <c16:uniqueId val="{00000000-1B9C-447E-B43A-A5E06C376858}"/>
            </c:ext>
          </c:extLst>
        </c:ser>
        <c:dLbls>
          <c:showLegendKey val="0"/>
          <c:showVal val="0"/>
          <c:showCatName val="0"/>
          <c:showSerName val="0"/>
          <c:showPercent val="0"/>
          <c:showBubbleSize val="0"/>
        </c:dLbls>
        <c:gapWidth val="219"/>
        <c:overlap val="-27"/>
        <c:axId val="719063359"/>
        <c:axId val="719060959"/>
      </c:barChart>
      <c:catAx>
        <c:axId val="719063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060959"/>
        <c:crosses val="autoZero"/>
        <c:auto val="1"/>
        <c:lblAlgn val="ctr"/>
        <c:lblOffset val="100"/>
        <c:noMultiLvlLbl val="0"/>
      </c:catAx>
      <c:valAx>
        <c:axId val="7190609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0633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[Retail_Sales_Dataset_Cleaned(3).xlsx]Sheet2!PivotTable23</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11758530183727"/>
          <c:y val="1.6831297392883068E-3"/>
          <c:w val="0.71512796614708873"/>
          <c:h val="0.55134423449923575"/>
        </c:manualLayout>
      </c:layout>
      <c:barChart>
        <c:barDir val="bar"/>
        <c:grouping val="clustered"/>
        <c:varyColors val="0"/>
        <c:ser>
          <c:idx val="0"/>
          <c:order val="0"/>
          <c:tx>
            <c:strRef>
              <c:f>Sheet2!$B$190</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Sheet2!$A$191:$A$193</c:f>
              <c:strCache>
                <c:ptCount val="3"/>
                <c:pt idx="0">
                  <c:v>Electronics</c:v>
                </c:pt>
                <c:pt idx="1">
                  <c:v>Furniture</c:v>
                </c:pt>
                <c:pt idx="2">
                  <c:v>Office Supplies</c:v>
                </c:pt>
              </c:strCache>
            </c:strRef>
          </c:cat>
          <c:val>
            <c:numRef>
              <c:f>Sheet2!$B$191:$B$193</c:f>
              <c:numCache>
                <c:formatCode>General</c:formatCode>
                <c:ptCount val="3"/>
                <c:pt idx="0">
                  <c:v>1961671</c:v>
                </c:pt>
                <c:pt idx="1">
                  <c:v>1910809</c:v>
                </c:pt>
                <c:pt idx="2">
                  <c:v>1692465</c:v>
                </c:pt>
              </c:numCache>
            </c:numRef>
          </c:val>
          <c:extLst>
            <c:ext xmlns:c16="http://schemas.microsoft.com/office/drawing/2014/chart" uri="{C3380CC4-5D6E-409C-BE32-E72D297353CC}">
              <c16:uniqueId val="{00000000-5F9C-44B1-B9D3-D354E4E76888}"/>
            </c:ext>
          </c:extLst>
        </c:ser>
        <c:dLbls>
          <c:showLegendKey val="0"/>
          <c:showVal val="0"/>
          <c:showCatName val="0"/>
          <c:showSerName val="0"/>
          <c:showPercent val="0"/>
          <c:showBubbleSize val="0"/>
        </c:dLbls>
        <c:gapWidth val="115"/>
        <c:overlap val="-20"/>
        <c:axId val="157929567"/>
        <c:axId val="157930527"/>
      </c:barChart>
      <c:catAx>
        <c:axId val="157929567"/>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7930527"/>
        <c:crosses val="autoZero"/>
        <c:auto val="1"/>
        <c:lblAlgn val="ctr"/>
        <c:lblOffset val="100"/>
        <c:noMultiLvlLbl val="0"/>
      </c:catAx>
      <c:valAx>
        <c:axId val="157930527"/>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79295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manualLayout>
          <c:layoutTarget val="inner"/>
          <c:xMode val="edge"/>
          <c:yMode val="edge"/>
          <c:x val="0.12991426071741033"/>
          <c:y val="0.16708333333333336"/>
          <c:w val="0.82686351706036743"/>
          <c:h val="0.72088764946048411"/>
        </c:manualLayout>
      </c:layout>
      <c:scatterChart>
        <c:scatterStyle val="lineMarker"/>
        <c:varyColors val="0"/>
        <c:ser>
          <c:idx val="0"/>
          <c:order val="0"/>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trendline>
            <c:spPr>
              <a:ln w="25400" cap="rnd">
                <a:solidFill>
                  <a:schemeClr val="accent1">
                    <a:alpha val="50000"/>
                  </a:schemeClr>
                </a:solidFill>
              </a:ln>
              <a:effectLst/>
            </c:spPr>
            <c:trendlineType val="linear"/>
            <c:dispRSqr val="0"/>
            <c:dispEq val="0"/>
          </c:trendline>
          <c:xVal>
            <c:numRef>
              <c:f>Sheet2!$A$203:$A$207</c:f>
              <c:numCache>
                <c:formatCode>General</c:formatCode>
                <c:ptCount val="5"/>
                <c:pt idx="0">
                  <c:v>0</c:v>
                </c:pt>
                <c:pt idx="1">
                  <c:v>5</c:v>
                </c:pt>
                <c:pt idx="2">
                  <c:v>10</c:v>
                </c:pt>
                <c:pt idx="3">
                  <c:v>15</c:v>
                </c:pt>
                <c:pt idx="4">
                  <c:v>20</c:v>
                </c:pt>
              </c:numCache>
            </c:numRef>
          </c:xVal>
          <c:yVal>
            <c:numRef>
              <c:f>Sheet2!$B$203:$B$207</c:f>
              <c:numCache>
                <c:formatCode>General</c:formatCode>
                <c:ptCount val="5"/>
                <c:pt idx="0">
                  <c:v>1101139</c:v>
                </c:pt>
                <c:pt idx="1">
                  <c:v>1009662</c:v>
                </c:pt>
                <c:pt idx="2">
                  <c:v>1157562</c:v>
                </c:pt>
                <c:pt idx="3">
                  <c:v>1178591</c:v>
                </c:pt>
                <c:pt idx="4">
                  <c:v>1117991</c:v>
                </c:pt>
              </c:numCache>
            </c:numRef>
          </c:yVal>
          <c:smooth val="0"/>
          <c:extLst>
            <c:ext xmlns:c16="http://schemas.microsoft.com/office/drawing/2014/chart" uri="{C3380CC4-5D6E-409C-BE32-E72D297353CC}">
              <c16:uniqueId val="{00000000-E105-42DF-AEBC-BE441B434704}"/>
            </c:ext>
          </c:extLst>
        </c:ser>
        <c:dLbls>
          <c:showLegendKey val="0"/>
          <c:showVal val="0"/>
          <c:showCatName val="0"/>
          <c:showSerName val="0"/>
          <c:showPercent val="0"/>
          <c:showBubbleSize val="0"/>
        </c:dLbls>
        <c:axId val="243302719"/>
        <c:axId val="243311359"/>
      </c:scatterChart>
      <c:valAx>
        <c:axId val="243302719"/>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43311359"/>
        <c:crosses val="autoZero"/>
        <c:crossBetween val="midCat"/>
      </c:valAx>
      <c:valAx>
        <c:axId val="243311359"/>
        <c:scaling>
          <c:orientation val="minMax"/>
        </c:scaling>
        <c:delete val="0"/>
        <c:axPos val="l"/>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43302719"/>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a:glow rad="101600">
        <a:schemeClr val="tx1">
          <a:lumMod val="65000"/>
          <a:lumOff val="35000"/>
          <a:alpha val="60000"/>
        </a:schemeClr>
      </a:glow>
    </a:effectLst>
    <a:scene3d>
      <a:camera prst="orthographicFront"/>
      <a:lightRig rig="threePt" dir="t"/>
    </a:scene3d>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8575" cap="rnd">
              <a:noFill/>
              <a:round/>
            </a:ln>
            <a:effectLst/>
          </c:spPr>
          <c:marker>
            <c:symbol val="circle"/>
            <c:size val="5"/>
            <c:spPr>
              <a:solidFill>
                <a:schemeClr val="accent1"/>
              </a:solidFill>
              <a:ln w="9525">
                <a:solidFill>
                  <a:schemeClr val="accent1"/>
                </a:solidFill>
              </a:ln>
              <a:effectLst/>
            </c:spPr>
          </c:marker>
          <c:xVal>
            <c:numRef>
              <c:f>Sheet2!$A$203:$A$207</c:f>
              <c:numCache>
                <c:formatCode>General</c:formatCode>
                <c:ptCount val="5"/>
                <c:pt idx="0">
                  <c:v>0</c:v>
                </c:pt>
                <c:pt idx="1">
                  <c:v>5</c:v>
                </c:pt>
                <c:pt idx="2">
                  <c:v>10</c:v>
                </c:pt>
                <c:pt idx="3">
                  <c:v>15</c:v>
                </c:pt>
                <c:pt idx="4">
                  <c:v>20</c:v>
                </c:pt>
              </c:numCache>
            </c:numRef>
          </c:xVal>
          <c:yVal>
            <c:numRef>
              <c:f>Sheet2!$B$203:$B$207</c:f>
              <c:numCache>
                <c:formatCode>General</c:formatCode>
                <c:ptCount val="5"/>
                <c:pt idx="0">
                  <c:v>1101139</c:v>
                </c:pt>
                <c:pt idx="1">
                  <c:v>1009662</c:v>
                </c:pt>
                <c:pt idx="2">
                  <c:v>1157562</c:v>
                </c:pt>
                <c:pt idx="3">
                  <c:v>1178591</c:v>
                </c:pt>
                <c:pt idx="4">
                  <c:v>1117991</c:v>
                </c:pt>
              </c:numCache>
            </c:numRef>
          </c:yVal>
          <c:smooth val="0"/>
          <c:extLst>
            <c:ext xmlns:c16="http://schemas.microsoft.com/office/drawing/2014/chart" uri="{C3380CC4-5D6E-409C-BE32-E72D297353CC}">
              <c16:uniqueId val="{00000000-510F-4152-85AC-7E0A3A130060}"/>
            </c:ext>
          </c:extLst>
        </c:ser>
        <c:dLbls>
          <c:showLegendKey val="0"/>
          <c:showVal val="0"/>
          <c:showCatName val="0"/>
          <c:showSerName val="0"/>
          <c:showPercent val="0"/>
          <c:showBubbleSize val="0"/>
        </c:dLbls>
        <c:axId val="257496272"/>
        <c:axId val="257496752"/>
      </c:scatterChart>
      <c:valAx>
        <c:axId val="2574962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7496752"/>
        <c:crosses val="autoZero"/>
        <c:crossBetween val="midCat"/>
      </c:valAx>
      <c:valAx>
        <c:axId val="2574967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7496272"/>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[Retail_Sales_Dataset_Cleaned(3).xlsx]Sheet2!PivotTable28</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rPr>
              <a:t>Sales &amp; Profit Trend Over Time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Sheet2!$B$239</c:f>
              <c:strCache>
                <c:ptCount val="1"/>
                <c:pt idx="0">
                  <c:v>Sum of Sales Amount</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Sheet2!$A$240:$A$242</c:f>
              <c:strCache>
                <c:ptCount val="3"/>
                <c:pt idx="0">
                  <c:v>2023</c:v>
                </c:pt>
                <c:pt idx="1">
                  <c:v>2024</c:v>
                </c:pt>
                <c:pt idx="2">
                  <c:v>2025</c:v>
                </c:pt>
              </c:strCache>
            </c:strRef>
          </c:cat>
          <c:val>
            <c:numRef>
              <c:f>Sheet2!$B$240:$B$242</c:f>
              <c:numCache>
                <c:formatCode>General</c:formatCode>
                <c:ptCount val="3"/>
                <c:pt idx="0">
                  <c:v>13060514</c:v>
                </c:pt>
                <c:pt idx="1">
                  <c:v>14018213</c:v>
                </c:pt>
                <c:pt idx="2">
                  <c:v>10029455</c:v>
                </c:pt>
              </c:numCache>
            </c:numRef>
          </c:val>
          <c:extLst>
            <c:ext xmlns:c16="http://schemas.microsoft.com/office/drawing/2014/chart" uri="{C3380CC4-5D6E-409C-BE32-E72D297353CC}">
              <c16:uniqueId val="{00000000-12B9-42F0-859A-F9F36BA88819}"/>
            </c:ext>
          </c:extLst>
        </c:ser>
        <c:ser>
          <c:idx val="1"/>
          <c:order val="1"/>
          <c:tx>
            <c:strRef>
              <c:f>Sheet2!$C$239</c:f>
              <c:strCache>
                <c:ptCount val="1"/>
                <c:pt idx="0">
                  <c:v>Sum of Profit</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Sheet2!$A$240:$A$242</c:f>
              <c:strCache>
                <c:ptCount val="3"/>
                <c:pt idx="0">
                  <c:v>2023</c:v>
                </c:pt>
                <c:pt idx="1">
                  <c:v>2024</c:v>
                </c:pt>
                <c:pt idx="2">
                  <c:v>2025</c:v>
                </c:pt>
              </c:strCache>
            </c:strRef>
          </c:cat>
          <c:val>
            <c:numRef>
              <c:f>Sheet2!$C$240:$C$242</c:f>
              <c:numCache>
                <c:formatCode>General</c:formatCode>
                <c:ptCount val="3"/>
                <c:pt idx="0">
                  <c:v>1993109</c:v>
                </c:pt>
                <c:pt idx="1">
                  <c:v>2066438</c:v>
                </c:pt>
                <c:pt idx="2">
                  <c:v>1505398</c:v>
                </c:pt>
              </c:numCache>
            </c:numRef>
          </c:val>
          <c:extLst>
            <c:ext xmlns:c16="http://schemas.microsoft.com/office/drawing/2014/chart" uri="{C3380CC4-5D6E-409C-BE32-E72D297353CC}">
              <c16:uniqueId val="{00000001-12B9-42F0-859A-F9F36BA88819}"/>
            </c:ext>
          </c:extLst>
        </c:ser>
        <c:dLbls>
          <c:showLegendKey val="0"/>
          <c:showVal val="0"/>
          <c:showCatName val="0"/>
          <c:showSerName val="0"/>
          <c:showPercent val="0"/>
          <c:showBubbleSize val="0"/>
        </c:dLbls>
        <c:gapWidth val="100"/>
        <c:axId val="1101601040"/>
        <c:axId val="1101596240"/>
      </c:barChart>
      <c:catAx>
        <c:axId val="110160104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01596240"/>
        <c:crosses val="autoZero"/>
        <c:auto val="1"/>
        <c:lblAlgn val="ctr"/>
        <c:lblOffset val="100"/>
        <c:noMultiLvlLbl val="0"/>
      </c:catAx>
      <c:valAx>
        <c:axId val="110159624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016010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A2A2A"/>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[Retail_Sales_Dataset_Cleaned(3).xlsx]Sheet2!PivotTable13</c:name>
    <c:fmtId val="0"/>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Sheet2!$B$252:$B$253</c:f>
              <c:strCache>
                <c:ptCount val="1"/>
                <c:pt idx="0">
                  <c:v>Chair</c:v>
                </c:pt>
              </c:strCache>
            </c:strRef>
          </c:tx>
          <c:spPr>
            <a:ln w="28575" cap="rnd">
              <a:solidFill>
                <a:schemeClr val="accent1"/>
              </a:solidFill>
              <a:round/>
            </a:ln>
            <a:effectLst/>
          </c:spPr>
          <c:marker>
            <c:symbol val="none"/>
          </c:marker>
          <c:cat>
            <c:strRef>
              <c:f>Sheet2!$A$254:$A$256</c:f>
              <c:strCache>
                <c:ptCount val="3"/>
                <c:pt idx="0">
                  <c:v>2023</c:v>
                </c:pt>
                <c:pt idx="1">
                  <c:v>2024</c:v>
                </c:pt>
                <c:pt idx="2">
                  <c:v>2025</c:v>
                </c:pt>
              </c:strCache>
            </c:strRef>
          </c:cat>
          <c:val>
            <c:numRef>
              <c:f>Sheet2!$B$254:$B$256</c:f>
              <c:numCache>
                <c:formatCode>General</c:formatCode>
                <c:ptCount val="3"/>
                <c:pt idx="0">
                  <c:v>1517615</c:v>
                </c:pt>
                <c:pt idx="1">
                  <c:v>1717595</c:v>
                </c:pt>
                <c:pt idx="2">
                  <c:v>1358072</c:v>
                </c:pt>
              </c:numCache>
            </c:numRef>
          </c:val>
          <c:smooth val="0"/>
          <c:extLst>
            <c:ext xmlns:c16="http://schemas.microsoft.com/office/drawing/2014/chart" uri="{C3380CC4-5D6E-409C-BE32-E72D297353CC}">
              <c16:uniqueId val="{00000000-134F-47A2-82DC-9A85B55EB7FF}"/>
            </c:ext>
          </c:extLst>
        </c:ser>
        <c:ser>
          <c:idx val="1"/>
          <c:order val="1"/>
          <c:tx>
            <c:strRef>
              <c:f>Sheet2!$C$252:$C$253</c:f>
              <c:strCache>
                <c:ptCount val="1"/>
                <c:pt idx="0">
                  <c:v>Desk</c:v>
                </c:pt>
              </c:strCache>
            </c:strRef>
          </c:tx>
          <c:spPr>
            <a:ln w="28575" cap="rnd">
              <a:solidFill>
                <a:schemeClr val="accent2"/>
              </a:solidFill>
              <a:round/>
            </a:ln>
            <a:effectLst/>
          </c:spPr>
          <c:marker>
            <c:symbol val="none"/>
          </c:marker>
          <c:cat>
            <c:strRef>
              <c:f>Sheet2!$A$254:$A$256</c:f>
              <c:strCache>
                <c:ptCount val="3"/>
                <c:pt idx="0">
                  <c:v>2023</c:v>
                </c:pt>
                <c:pt idx="1">
                  <c:v>2024</c:v>
                </c:pt>
                <c:pt idx="2">
                  <c:v>2025</c:v>
                </c:pt>
              </c:strCache>
            </c:strRef>
          </c:cat>
          <c:val>
            <c:numRef>
              <c:f>Sheet2!$C$254:$C$256</c:f>
              <c:numCache>
                <c:formatCode>General</c:formatCode>
                <c:ptCount val="3"/>
                <c:pt idx="0">
                  <c:v>1661927</c:v>
                </c:pt>
                <c:pt idx="1">
                  <c:v>2080038</c:v>
                </c:pt>
                <c:pt idx="2">
                  <c:v>1190284</c:v>
                </c:pt>
              </c:numCache>
            </c:numRef>
          </c:val>
          <c:smooth val="0"/>
          <c:extLst>
            <c:ext xmlns:c16="http://schemas.microsoft.com/office/drawing/2014/chart" uri="{C3380CC4-5D6E-409C-BE32-E72D297353CC}">
              <c16:uniqueId val="{00000002-134F-47A2-82DC-9A85B55EB7FF}"/>
            </c:ext>
          </c:extLst>
        </c:ser>
        <c:ser>
          <c:idx val="2"/>
          <c:order val="2"/>
          <c:tx>
            <c:strRef>
              <c:f>Sheet2!$D$252:$D$253</c:f>
              <c:strCache>
                <c:ptCount val="1"/>
                <c:pt idx="0">
                  <c:v>Laptop</c:v>
                </c:pt>
              </c:strCache>
            </c:strRef>
          </c:tx>
          <c:spPr>
            <a:ln w="28575" cap="rnd">
              <a:solidFill>
                <a:schemeClr val="accent3"/>
              </a:solidFill>
              <a:round/>
            </a:ln>
            <a:effectLst/>
          </c:spPr>
          <c:marker>
            <c:symbol val="none"/>
          </c:marker>
          <c:cat>
            <c:strRef>
              <c:f>Sheet2!$A$254:$A$256</c:f>
              <c:strCache>
                <c:ptCount val="3"/>
                <c:pt idx="0">
                  <c:v>2023</c:v>
                </c:pt>
                <c:pt idx="1">
                  <c:v>2024</c:v>
                </c:pt>
                <c:pt idx="2">
                  <c:v>2025</c:v>
                </c:pt>
              </c:strCache>
            </c:strRef>
          </c:cat>
          <c:val>
            <c:numRef>
              <c:f>Sheet2!$D$254:$D$256</c:f>
              <c:numCache>
                <c:formatCode>General</c:formatCode>
                <c:ptCount val="3"/>
                <c:pt idx="0">
                  <c:v>1323615</c:v>
                </c:pt>
                <c:pt idx="1">
                  <c:v>1756926</c:v>
                </c:pt>
                <c:pt idx="2">
                  <c:v>1526232</c:v>
                </c:pt>
              </c:numCache>
            </c:numRef>
          </c:val>
          <c:smooth val="0"/>
          <c:extLst>
            <c:ext xmlns:c16="http://schemas.microsoft.com/office/drawing/2014/chart" uri="{C3380CC4-5D6E-409C-BE32-E72D297353CC}">
              <c16:uniqueId val="{00000003-134F-47A2-82DC-9A85B55EB7FF}"/>
            </c:ext>
          </c:extLst>
        </c:ser>
        <c:ser>
          <c:idx val="3"/>
          <c:order val="3"/>
          <c:tx>
            <c:strRef>
              <c:f>Sheet2!$E$252:$E$253</c:f>
              <c:strCache>
                <c:ptCount val="1"/>
                <c:pt idx="0">
                  <c:v>Mobile</c:v>
                </c:pt>
              </c:strCache>
            </c:strRef>
          </c:tx>
          <c:spPr>
            <a:ln w="28575" cap="rnd">
              <a:solidFill>
                <a:schemeClr val="accent4"/>
              </a:solidFill>
              <a:round/>
            </a:ln>
            <a:effectLst/>
          </c:spPr>
          <c:marker>
            <c:symbol val="none"/>
          </c:marker>
          <c:cat>
            <c:strRef>
              <c:f>Sheet2!$A$254:$A$256</c:f>
              <c:strCache>
                <c:ptCount val="3"/>
                <c:pt idx="0">
                  <c:v>2023</c:v>
                </c:pt>
                <c:pt idx="1">
                  <c:v>2024</c:v>
                </c:pt>
                <c:pt idx="2">
                  <c:v>2025</c:v>
                </c:pt>
              </c:strCache>
            </c:strRef>
          </c:cat>
          <c:val>
            <c:numRef>
              <c:f>Sheet2!$E$254:$E$256</c:f>
              <c:numCache>
                <c:formatCode>General</c:formatCode>
                <c:ptCount val="3"/>
                <c:pt idx="0">
                  <c:v>1616098</c:v>
                </c:pt>
                <c:pt idx="1">
                  <c:v>1814531</c:v>
                </c:pt>
                <c:pt idx="2">
                  <c:v>629484</c:v>
                </c:pt>
              </c:numCache>
            </c:numRef>
          </c:val>
          <c:smooth val="0"/>
          <c:extLst>
            <c:ext xmlns:c16="http://schemas.microsoft.com/office/drawing/2014/chart" uri="{C3380CC4-5D6E-409C-BE32-E72D297353CC}">
              <c16:uniqueId val="{00000009-134F-47A2-82DC-9A85B55EB7FF}"/>
            </c:ext>
          </c:extLst>
        </c:ser>
        <c:ser>
          <c:idx val="4"/>
          <c:order val="4"/>
          <c:tx>
            <c:strRef>
              <c:f>Sheet2!$F$252:$F$253</c:f>
              <c:strCache>
                <c:ptCount val="1"/>
                <c:pt idx="0">
                  <c:v>Monitor</c:v>
                </c:pt>
              </c:strCache>
            </c:strRef>
          </c:tx>
          <c:spPr>
            <a:ln w="28575" cap="rnd">
              <a:solidFill>
                <a:schemeClr val="accent5"/>
              </a:solidFill>
              <a:round/>
            </a:ln>
            <a:effectLst/>
          </c:spPr>
          <c:marker>
            <c:symbol val="none"/>
          </c:marker>
          <c:cat>
            <c:strRef>
              <c:f>Sheet2!$A$254:$A$256</c:f>
              <c:strCache>
                <c:ptCount val="3"/>
                <c:pt idx="0">
                  <c:v>2023</c:v>
                </c:pt>
                <c:pt idx="1">
                  <c:v>2024</c:v>
                </c:pt>
                <c:pt idx="2">
                  <c:v>2025</c:v>
                </c:pt>
              </c:strCache>
            </c:strRef>
          </c:cat>
          <c:val>
            <c:numRef>
              <c:f>Sheet2!$F$254:$F$256</c:f>
              <c:numCache>
                <c:formatCode>General</c:formatCode>
                <c:ptCount val="3"/>
                <c:pt idx="0">
                  <c:v>1865552</c:v>
                </c:pt>
                <c:pt idx="1">
                  <c:v>1659705</c:v>
                </c:pt>
                <c:pt idx="2">
                  <c:v>1677039</c:v>
                </c:pt>
              </c:numCache>
            </c:numRef>
          </c:val>
          <c:smooth val="0"/>
          <c:extLst>
            <c:ext xmlns:c16="http://schemas.microsoft.com/office/drawing/2014/chart" uri="{C3380CC4-5D6E-409C-BE32-E72D297353CC}">
              <c16:uniqueId val="{0000000A-134F-47A2-82DC-9A85B55EB7FF}"/>
            </c:ext>
          </c:extLst>
        </c:ser>
        <c:ser>
          <c:idx val="5"/>
          <c:order val="5"/>
          <c:tx>
            <c:strRef>
              <c:f>Sheet2!$G$252:$G$253</c:f>
              <c:strCache>
                <c:ptCount val="1"/>
                <c:pt idx="0">
                  <c:v>Pen</c:v>
                </c:pt>
              </c:strCache>
            </c:strRef>
          </c:tx>
          <c:spPr>
            <a:ln w="28575" cap="rnd">
              <a:solidFill>
                <a:schemeClr val="accent6"/>
              </a:solidFill>
              <a:round/>
            </a:ln>
            <a:effectLst/>
          </c:spPr>
          <c:marker>
            <c:symbol val="none"/>
          </c:marker>
          <c:cat>
            <c:strRef>
              <c:f>Sheet2!$A$254:$A$256</c:f>
              <c:strCache>
                <c:ptCount val="3"/>
                <c:pt idx="0">
                  <c:v>2023</c:v>
                </c:pt>
                <c:pt idx="1">
                  <c:v>2024</c:v>
                </c:pt>
                <c:pt idx="2">
                  <c:v>2025</c:v>
                </c:pt>
              </c:strCache>
            </c:strRef>
          </c:cat>
          <c:val>
            <c:numRef>
              <c:f>Sheet2!$G$254:$G$256</c:f>
              <c:numCache>
                <c:formatCode>General</c:formatCode>
                <c:ptCount val="3"/>
                <c:pt idx="0">
                  <c:v>1719597</c:v>
                </c:pt>
                <c:pt idx="1">
                  <c:v>1798027</c:v>
                </c:pt>
                <c:pt idx="2">
                  <c:v>1190670</c:v>
                </c:pt>
              </c:numCache>
            </c:numRef>
          </c:val>
          <c:smooth val="0"/>
          <c:extLst>
            <c:ext xmlns:c16="http://schemas.microsoft.com/office/drawing/2014/chart" uri="{C3380CC4-5D6E-409C-BE32-E72D297353CC}">
              <c16:uniqueId val="{0000000B-134F-47A2-82DC-9A85B55EB7FF}"/>
            </c:ext>
          </c:extLst>
        </c:ser>
        <c:ser>
          <c:idx val="6"/>
          <c:order val="6"/>
          <c:tx>
            <c:strRef>
              <c:f>Sheet2!$H$252:$H$253</c:f>
              <c:strCache>
                <c:ptCount val="1"/>
                <c:pt idx="0">
                  <c:v>Printer</c:v>
                </c:pt>
              </c:strCache>
            </c:strRef>
          </c:tx>
          <c:spPr>
            <a:ln w="28575" cap="rnd">
              <a:solidFill>
                <a:schemeClr val="accent1">
                  <a:lumMod val="60000"/>
                </a:schemeClr>
              </a:solidFill>
              <a:round/>
            </a:ln>
            <a:effectLst/>
          </c:spPr>
          <c:marker>
            <c:symbol val="none"/>
          </c:marker>
          <c:cat>
            <c:strRef>
              <c:f>Sheet2!$A$254:$A$256</c:f>
              <c:strCache>
                <c:ptCount val="3"/>
                <c:pt idx="0">
                  <c:v>2023</c:v>
                </c:pt>
                <c:pt idx="1">
                  <c:v>2024</c:v>
                </c:pt>
                <c:pt idx="2">
                  <c:v>2025</c:v>
                </c:pt>
              </c:strCache>
            </c:strRef>
          </c:cat>
          <c:val>
            <c:numRef>
              <c:f>Sheet2!$H$254:$H$256</c:f>
              <c:numCache>
                <c:formatCode>General</c:formatCode>
                <c:ptCount val="3"/>
                <c:pt idx="0">
                  <c:v>1930868</c:v>
                </c:pt>
                <c:pt idx="1">
                  <c:v>1402995</c:v>
                </c:pt>
                <c:pt idx="2">
                  <c:v>1364596</c:v>
                </c:pt>
              </c:numCache>
            </c:numRef>
          </c:val>
          <c:smooth val="0"/>
          <c:extLst>
            <c:ext xmlns:c16="http://schemas.microsoft.com/office/drawing/2014/chart" uri="{C3380CC4-5D6E-409C-BE32-E72D297353CC}">
              <c16:uniqueId val="{00000000-1C01-45A6-843D-0CBA1A15F96C}"/>
            </c:ext>
          </c:extLst>
        </c:ser>
        <c:ser>
          <c:idx val="7"/>
          <c:order val="7"/>
          <c:tx>
            <c:strRef>
              <c:f>Sheet2!$I$252:$I$253</c:f>
              <c:strCache>
                <c:ptCount val="1"/>
                <c:pt idx="0">
                  <c:v>Tablet</c:v>
                </c:pt>
              </c:strCache>
            </c:strRef>
          </c:tx>
          <c:spPr>
            <a:ln w="28575" cap="rnd">
              <a:solidFill>
                <a:schemeClr val="accent2">
                  <a:lumMod val="60000"/>
                </a:schemeClr>
              </a:solidFill>
              <a:round/>
            </a:ln>
            <a:effectLst/>
          </c:spPr>
          <c:marker>
            <c:symbol val="none"/>
          </c:marker>
          <c:cat>
            <c:strRef>
              <c:f>Sheet2!$A$254:$A$256</c:f>
              <c:strCache>
                <c:ptCount val="3"/>
                <c:pt idx="0">
                  <c:v>2023</c:v>
                </c:pt>
                <c:pt idx="1">
                  <c:v>2024</c:v>
                </c:pt>
                <c:pt idx="2">
                  <c:v>2025</c:v>
                </c:pt>
              </c:strCache>
            </c:strRef>
          </c:cat>
          <c:val>
            <c:numRef>
              <c:f>Sheet2!$I$254:$I$256</c:f>
              <c:numCache>
                <c:formatCode>General</c:formatCode>
                <c:ptCount val="3"/>
                <c:pt idx="0">
                  <c:v>1425242</c:v>
                </c:pt>
                <c:pt idx="1">
                  <c:v>1788396</c:v>
                </c:pt>
                <c:pt idx="2">
                  <c:v>1093078</c:v>
                </c:pt>
              </c:numCache>
            </c:numRef>
          </c:val>
          <c:smooth val="0"/>
          <c:extLst>
            <c:ext xmlns:c16="http://schemas.microsoft.com/office/drawing/2014/chart" uri="{C3380CC4-5D6E-409C-BE32-E72D297353CC}">
              <c16:uniqueId val="{00000001-1C01-45A6-843D-0CBA1A15F96C}"/>
            </c:ext>
          </c:extLst>
        </c:ser>
        <c:dLbls>
          <c:showLegendKey val="0"/>
          <c:showVal val="0"/>
          <c:showCatName val="0"/>
          <c:showSerName val="0"/>
          <c:showPercent val="0"/>
          <c:showBubbleSize val="0"/>
        </c:dLbls>
        <c:smooth val="0"/>
        <c:axId val="454811728"/>
        <c:axId val="454809328"/>
      </c:lineChart>
      <c:catAx>
        <c:axId val="454811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4809328"/>
        <c:crosses val="autoZero"/>
        <c:auto val="1"/>
        <c:lblAlgn val="ctr"/>
        <c:lblOffset val="100"/>
        <c:noMultiLvlLbl val="0"/>
      </c:catAx>
      <c:valAx>
        <c:axId val="454809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48117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[Retail_Sales_Dataset_Cleaned(3).xlsx]Sheet2!PivotTable4</c:name>
    <c:fmtId val="48"/>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pivotFmt>
      <c:pivotFmt>
        <c:idx val="5"/>
        <c:spPr>
          <a:solidFill>
            <a:schemeClr val="accent1"/>
          </a:solidFill>
          <a:ln>
            <a:noFill/>
          </a:ln>
          <a:effectLst>
            <a:outerShdw blurRad="254000" sx="102000" sy="102000" algn="ctr" rotWithShape="0">
              <a:prstClr val="black">
                <a:alpha val="20000"/>
              </a:prstClr>
            </a:outerShdw>
          </a:effectLst>
          <a:sp3d/>
        </c:spPr>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0.33682669874599008"/>
          <c:w val="0.73263888888888884"/>
          <c:h val="0.66317330125400986"/>
        </c:manualLayout>
      </c:layout>
      <c:pie3DChart>
        <c:varyColors val="1"/>
        <c:ser>
          <c:idx val="0"/>
          <c:order val="0"/>
          <c:tx>
            <c:strRef>
              <c:f>Sheet2!$B$26</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1B3E-47EF-9835-262451B4CDC7}"/>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1B3E-47EF-9835-262451B4CDC7}"/>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1B3E-47EF-9835-262451B4CDC7}"/>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1B3E-47EF-9835-262451B4CDC7}"/>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1B3E-47EF-9835-262451B4CDC7}"/>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1B3E-47EF-9835-262451B4CDC7}"/>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1B3E-47EF-9835-262451B4CDC7}"/>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F-1B3E-47EF-9835-262451B4CDC7}"/>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Sheet2!$A$27:$A$35</c:f>
              <c:strCache>
                <c:ptCount val="8"/>
                <c:pt idx="0">
                  <c:v>Mobile</c:v>
                </c:pt>
                <c:pt idx="1">
                  <c:v>Tablet</c:v>
                </c:pt>
                <c:pt idx="2">
                  <c:v>Chair</c:v>
                </c:pt>
                <c:pt idx="3">
                  <c:v>Laptop</c:v>
                </c:pt>
                <c:pt idx="4">
                  <c:v>Printer</c:v>
                </c:pt>
                <c:pt idx="5">
                  <c:v>Pen</c:v>
                </c:pt>
                <c:pt idx="6">
                  <c:v>Desk</c:v>
                </c:pt>
                <c:pt idx="7">
                  <c:v>Monitor</c:v>
                </c:pt>
              </c:strCache>
            </c:strRef>
          </c:cat>
          <c:val>
            <c:numRef>
              <c:f>Sheet2!$B$27:$B$35</c:f>
              <c:numCache>
                <c:formatCode>General</c:formatCode>
                <c:ptCount val="8"/>
                <c:pt idx="0">
                  <c:v>4060113</c:v>
                </c:pt>
                <c:pt idx="1">
                  <c:v>4306716</c:v>
                </c:pt>
                <c:pt idx="2">
                  <c:v>4593282</c:v>
                </c:pt>
                <c:pt idx="3">
                  <c:v>4606773</c:v>
                </c:pt>
                <c:pt idx="4">
                  <c:v>4698459</c:v>
                </c:pt>
                <c:pt idx="5">
                  <c:v>4708294</c:v>
                </c:pt>
                <c:pt idx="6">
                  <c:v>4932249</c:v>
                </c:pt>
                <c:pt idx="7">
                  <c:v>5202296</c:v>
                </c:pt>
              </c:numCache>
            </c:numRef>
          </c:val>
          <c:extLst>
            <c:ext xmlns:c16="http://schemas.microsoft.com/office/drawing/2014/chart" uri="{C3380CC4-5D6E-409C-BE32-E72D297353CC}">
              <c16:uniqueId val="{00000000-2C84-489F-B926-FA07B82BAE72}"/>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[Retail_Sales_Dataset_Cleaned(3).xlsx]Sheet2!PivotTable35</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Sheet2!$B$301:$B$302</c:f>
              <c:strCache>
                <c:ptCount val="1"/>
                <c:pt idx="0">
                  <c:v>Desk</c:v>
                </c:pt>
              </c:strCache>
            </c:strRef>
          </c:tx>
          <c:spPr>
            <a:solidFill>
              <a:schemeClr val="accent1"/>
            </a:solidFill>
            <a:ln>
              <a:noFill/>
            </a:ln>
            <a:effectLst/>
          </c:spPr>
          <c:invertIfNegative val="0"/>
          <c:cat>
            <c:strRef>
              <c:f>Sheet2!$A$303</c:f>
              <c:strCache>
                <c:ptCount val="1"/>
                <c:pt idx="0">
                  <c:v>Total</c:v>
                </c:pt>
              </c:strCache>
            </c:strRef>
          </c:cat>
          <c:val>
            <c:numRef>
              <c:f>Sheet2!$B$303</c:f>
              <c:numCache>
                <c:formatCode>General</c:formatCode>
                <c:ptCount val="1"/>
                <c:pt idx="0">
                  <c:v>142</c:v>
                </c:pt>
              </c:numCache>
            </c:numRef>
          </c:val>
          <c:extLst>
            <c:ext xmlns:c16="http://schemas.microsoft.com/office/drawing/2014/chart" uri="{C3380CC4-5D6E-409C-BE32-E72D297353CC}">
              <c16:uniqueId val="{00000000-2EDD-48C2-BF11-2632A36AA2C6}"/>
            </c:ext>
          </c:extLst>
        </c:ser>
        <c:ser>
          <c:idx val="1"/>
          <c:order val="1"/>
          <c:tx>
            <c:strRef>
              <c:f>Sheet2!$C$301:$C$302</c:f>
              <c:strCache>
                <c:ptCount val="1"/>
                <c:pt idx="0">
                  <c:v>Monitor</c:v>
                </c:pt>
              </c:strCache>
            </c:strRef>
          </c:tx>
          <c:spPr>
            <a:solidFill>
              <a:schemeClr val="accent2"/>
            </a:solidFill>
            <a:ln>
              <a:noFill/>
            </a:ln>
            <a:effectLst/>
          </c:spPr>
          <c:invertIfNegative val="0"/>
          <c:cat>
            <c:strRef>
              <c:f>Sheet2!$A$303</c:f>
              <c:strCache>
                <c:ptCount val="1"/>
                <c:pt idx="0">
                  <c:v>Total</c:v>
                </c:pt>
              </c:strCache>
            </c:strRef>
          </c:cat>
          <c:val>
            <c:numRef>
              <c:f>Sheet2!$C$303</c:f>
              <c:numCache>
                <c:formatCode>General</c:formatCode>
                <c:ptCount val="1"/>
                <c:pt idx="0">
                  <c:v>136</c:v>
                </c:pt>
              </c:numCache>
            </c:numRef>
          </c:val>
          <c:extLst>
            <c:ext xmlns:c16="http://schemas.microsoft.com/office/drawing/2014/chart" uri="{C3380CC4-5D6E-409C-BE32-E72D297353CC}">
              <c16:uniqueId val="{00000002-2EDD-48C2-BF11-2632A36AA2C6}"/>
            </c:ext>
          </c:extLst>
        </c:ser>
        <c:ser>
          <c:idx val="2"/>
          <c:order val="2"/>
          <c:tx>
            <c:strRef>
              <c:f>Sheet2!$D$301:$D$302</c:f>
              <c:strCache>
                <c:ptCount val="1"/>
                <c:pt idx="0">
                  <c:v>Pen</c:v>
                </c:pt>
              </c:strCache>
            </c:strRef>
          </c:tx>
          <c:spPr>
            <a:solidFill>
              <a:schemeClr val="accent3"/>
            </a:solidFill>
            <a:ln>
              <a:noFill/>
            </a:ln>
            <a:effectLst/>
          </c:spPr>
          <c:invertIfNegative val="0"/>
          <c:cat>
            <c:strRef>
              <c:f>Sheet2!$A$303</c:f>
              <c:strCache>
                <c:ptCount val="1"/>
                <c:pt idx="0">
                  <c:v>Total</c:v>
                </c:pt>
              </c:strCache>
            </c:strRef>
          </c:cat>
          <c:val>
            <c:numRef>
              <c:f>Sheet2!$D$303</c:f>
              <c:numCache>
                <c:formatCode>General</c:formatCode>
                <c:ptCount val="1"/>
                <c:pt idx="0">
                  <c:v>130</c:v>
                </c:pt>
              </c:numCache>
            </c:numRef>
          </c:val>
          <c:extLst>
            <c:ext xmlns:c16="http://schemas.microsoft.com/office/drawing/2014/chart" uri="{C3380CC4-5D6E-409C-BE32-E72D297353CC}">
              <c16:uniqueId val="{00000003-2EDD-48C2-BF11-2632A36AA2C6}"/>
            </c:ext>
          </c:extLst>
        </c:ser>
        <c:ser>
          <c:idx val="3"/>
          <c:order val="3"/>
          <c:tx>
            <c:strRef>
              <c:f>Sheet2!$E$301:$E$302</c:f>
              <c:strCache>
                <c:ptCount val="1"/>
                <c:pt idx="0">
                  <c:v>Laptop</c:v>
                </c:pt>
              </c:strCache>
            </c:strRef>
          </c:tx>
          <c:spPr>
            <a:solidFill>
              <a:schemeClr val="accent4"/>
            </a:solidFill>
            <a:ln>
              <a:noFill/>
            </a:ln>
            <a:effectLst/>
          </c:spPr>
          <c:invertIfNegative val="0"/>
          <c:cat>
            <c:strRef>
              <c:f>Sheet2!$A$303</c:f>
              <c:strCache>
                <c:ptCount val="1"/>
                <c:pt idx="0">
                  <c:v>Total</c:v>
                </c:pt>
              </c:strCache>
            </c:strRef>
          </c:cat>
          <c:val>
            <c:numRef>
              <c:f>Sheet2!$E$303</c:f>
              <c:numCache>
                <c:formatCode>General</c:formatCode>
                <c:ptCount val="1"/>
                <c:pt idx="0">
                  <c:v>127</c:v>
                </c:pt>
              </c:numCache>
            </c:numRef>
          </c:val>
          <c:extLst>
            <c:ext xmlns:c16="http://schemas.microsoft.com/office/drawing/2014/chart" uri="{C3380CC4-5D6E-409C-BE32-E72D297353CC}">
              <c16:uniqueId val="{00000004-2EDD-48C2-BF11-2632A36AA2C6}"/>
            </c:ext>
          </c:extLst>
        </c:ser>
        <c:ser>
          <c:idx val="4"/>
          <c:order val="4"/>
          <c:tx>
            <c:strRef>
              <c:f>Sheet2!$F$301:$F$302</c:f>
              <c:strCache>
                <c:ptCount val="1"/>
                <c:pt idx="0">
                  <c:v>Printer</c:v>
                </c:pt>
              </c:strCache>
            </c:strRef>
          </c:tx>
          <c:spPr>
            <a:solidFill>
              <a:schemeClr val="accent5"/>
            </a:solidFill>
            <a:ln>
              <a:noFill/>
            </a:ln>
            <a:effectLst/>
          </c:spPr>
          <c:invertIfNegative val="0"/>
          <c:cat>
            <c:strRef>
              <c:f>Sheet2!$A$303</c:f>
              <c:strCache>
                <c:ptCount val="1"/>
                <c:pt idx="0">
                  <c:v>Total</c:v>
                </c:pt>
              </c:strCache>
            </c:strRef>
          </c:cat>
          <c:val>
            <c:numRef>
              <c:f>Sheet2!$F$303</c:f>
              <c:numCache>
                <c:formatCode>General</c:formatCode>
                <c:ptCount val="1"/>
                <c:pt idx="0">
                  <c:v>125</c:v>
                </c:pt>
              </c:numCache>
            </c:numRef>
          </c:val>
          <c:extLst>
            <c:ext xmlns:c16="http://schemas.microsoft.com/office/drawing/2014/chart" uri="{C3380CC4-5D6E-409C-BE32-E72D297353CC}">
              <c16:uniqueId val="{00000005-2EDD-48C2-BF11-2632A36AA2C6}"/>
            </c:ext>
          </c:extLst>
        </c:ser>
        <c:ser>
          <c:idx val="5"/>
          <c:order val="5"/>
          <c:tx>
            <c:strRef>
              <c:f>Sheet2!$G$301:$G$302</c:f>
              <c:strCache>
                <c:ptCount val="1"/>
                <c:pt idx="0">
                  <c:v>Chair</c:v>
                </c:pt>
              </c:strCache>
            </c:strRef>
          </c:tx>
          <c:spPr>
            <a:solidFill>
              <a:schemeClr val="accent6"/>
            </a:solidFill>
            <a:ln>
              <a:noFill/>
            </a:ln>
            <a:effectLst/>
          </c:spPr>
          <c:invertIfNegative val="0"/>
          <c:cat>
            <c:strRef>
              <c:f>Sheet2!$A$303</c:f>
              <c:strCache>
                <c:ptCount val="1"/>
                <c:pt idx="0">
                  <c:v>Total</c:v>
                </c:pt>
              </c:strCache>
            </c:strRef>
          </c:cat>
          <c:val>
            <c:numRef>
              <c:f>Sheet2!$G$303</c:f>
              <c:numCache>
                <c:formatCode>General</c:formatCode>
                <c:ptCount val="1"/>
                <c:pt idx="0">
                  <c:v>123</c:v>
                </c:pt>
              </c:numCache>
            </c:numRef>
          </c:val>
          <c:extLst>
            <c:ext xmlns:c16="http://schemas.microsoft.com/office/drawing/2014/chart" uri="{C3380CC4-5D6E-409C-BE32-E72D297353CC}">
              <c16:uniqueId val="{00000006-2EDD-48C2-BF11-2632A36AA2C6}"/>
            </c:ext>
          </c:extLst>
        </c:ser>
        <c:ser>
          <c:idx val="6"/>
          <c:order val="6"/>
          <c:tx>
            <c:strRef>
              <c:f>Sheet2!$H$301:$H$302</c:f>
              <c:strCache>
                <c:ptCount val="1"/>
                <c:pt idx="0">
                  <c:v>Tablet</c:v>
                </c:pt>
              </c:strCache>
            </c:strRef>
          </c:tx>
          <c:spPr>
            <a:solidFill>
              <a:schemeClr val="accent1">
                <a:lumMod val="60000"/>
              </a:schemeClr>
            </a:solidFill>
            <a:ln>
              <a:noFill/>
            </a:ln>
            <a:effectLst/>
          </c:spPr>
          <c:invertIfNegative val="0"/>
          <c:cat>
            <c:strRef>
              <c:f>Sheet2!$A$303</c:f>
              <c:strCache>
                <c:ptCount val="1"/>
                <c:pt idx="0">
                  <c:v>Total</c:v>
                </c:pt>
              </c:strCache>
            </c:strRef>
          </c:cat>
          <c:val>
            <c:numRef>
              <c:f>Sheet2!$H$303</c:f>
              <c:numCache>
                <c:formatCode>General</c:formatCode>
                <c:ptCount val="1"/>
                <c:pt idx="0">
                  <c:v>111</c:v>
                </c:pt>
              </c:numCache>
            </c:numRef>
          </c:val>
          <c:extLst>
            <c:ext xmlns:c16="http://schemas.microsoft.com/office/drawing/2014/chart" uri="{C3380CC4-5D6E-409C-BE32-E72D297353CC}">
              <c16:uniqueId val="{00000000-DBF3-4E36-BD16-8B2A47248E0B}"/>
            </c:ext>
          </c:extLst>
        </c:ser>
        <c:ser>
          <c:idx val="7"/>
          <c:order val="7"/>
          <c:tx>
            <c:strRef>
              <c:f>Sheet2!$I$301:$I$302</c:f>
              <c:strCache>
                <c:ptCount val="1"/>
                <c:pt idx="0">
                  <c:v>Mobile</c:v>
                </c:pt>
              </c:strCache>
            </c:strRef>
          </c:tx>
          <c:spPr>
            <a:solidFill>
              <a:schemeClr val="accent2">
                <a:lumMod val="60000"/>
              </a:schemeClr>
            </a:solidFill>
            <a:ln>
              <a:noFill/>
            </a:ln>
            <a:effectLst/>
          </c:spPr>
          <c:invertIfNegative val="0"/>
          <c:cat>
            <c:strRef>
              <c:f>Sheet2!$A$303</c:f>
              <c:strCache>
                <c:ptCount val="1"/>
                <c:pt idx="0">
                  <c:v>Total</c:v>
                </c:pt>
              </c:strCache>
            </c:strRef>
          </c:cat>
          <c:val>
            <c:numRef>
              <c:f>Sheet2!$I$303</c:f>
              <c:numCache>
                <c:formatCode>General</c:formatCode>
                <c:ptCount val="1"/>
                <c:pt idx="0">
                  <c:v>106</c:v>
                </c:pt>
              </c:numCache>
            </c:numRef>
          </c:val>
          <c:extLst>
            <c:ext xmlns:c16="http://schemas.microsoft.com/office/drawing/2014/chart" uri="{C3380CC4-5D6E-409C-BE32-E72D297353CC}">
              <c16:uniqueId val="{00000001-DBF3-4E36-BD16-8B2A47248E0B}"/>
            </c:ext>
          </c:extLst>
        </c:ser>
        <c:dLbls>
          <c:showLegendKey val="0"/>
          <c:showVal val="0"/>
          <c:showCatName val="0"/>
          <c:showSerName val="0"/>
          <c:showPercent val="0"/>
          <c:showBubbleSize val="0"/>
        </c:dLbls>
        <c:gapWidth val="219"/>
        <c:overlap val="-27"/>
        <c:axId val="115269904"/>
        <c:axId val="115274224"/>
      </c:barChart>
      <c:catAx>
        <c:axId val="115269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274224"/>
        <c:crosses val="autoZero"/>
        <c:auto val="1"/>
        <c:lblAlgn val="ctr"/>
        <c:lblOffset val="100"/>
        <c:noMultiLvlLbl val="0"/>
      </c:catAx>
      <c:valAx>
        <c:axId val="115274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2699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[Retail_Sales_Dataset_Cleaned(3).xlsx]Sheet2!PivotTable37</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Sheet2!$B$312:$B$313</c:f>
              <c:strCache>
                <c:ptCount val="1"/>
                <c:pt idx="0">
                  <c:v>2023</c:v>
                </c:pt>
              </c:strCache>
            </c:strRef>
          </c:tx>
          <c:spPr>
            <a:solidFill>
              <a:schemeClr val="accent1"/>
            </a:solidFill>
            <a:ln>
              <a:noFill/>
            </a:ln>
            <a:effectLst/>
          </c:spPr>
          <c:invertIfNegative val="0"/>
          <c:cat>
            <c:strRef>
              <c:f>Sheet2!$A$314:$A$318</c:f>
              <c:strCache>
                <c:ptCount val="5"/>
                <c:pt idx="0">
                  <c:v>0</c:v>
                </c:pt>
                <c:pt idx="1">
                  <c:v>5</c:v>
                </c:pt>
                <c:pt idx="2">
                  <c:v>10</c:v>
                </c:pt>
                <c:pt idx="3">
                  <c:v>15</c:v>
                </c:pt>
                <c:pt idx="4">
                  <c:v>20</c:v>
                </c:pt>
              </c:strCache>
            </c:strRef>
          </c:cat>
          <c:val>
            <c:numRef>
              <c:f>Sheet2!$B$314:$B$318</c:f>
              <c:numCache>
                <c:formatCode>General</c:formatCode>
                <c:ptCount val="5"/>
                <c:pt idx="0">
                  <c:v>6550.166666666667</c:v>
                </c:pt>
                <c:pt idx="1">
                  <c:v>5558.5769230769229</c:v>
                </c:pt>
                <c:pt idx="2">
                  <c:v>4489.797101449275</c:v>
                </c:pt>
                <c:pt idx="3">
                  <c:v>5689.2317073170734</c:v>
                </c:pt>
                <c:pt idx="4">
                  <c:v>5134.4342105263158</c:v>
                </c:pt>
              </c:numCache>
            </c:numRef>
          </c:val>
          <c:extLst>
            <c:ext xmlns:c16="http://schemas.microsoft.com/office/drawing/2014/chart" uri="{C3380CC4-5D6E-409C-BE32-E72D297353CC}">
              <c16:uniqueId val="{00000000-FF92-4FB6-9BDC-C27210795D57}"/>
            </c:ext>
          </c:extLst>
        </c:ser>
        <c:ser>
          <c:idx val="1"/>
          <c:order val="1"/>
          <c:tx>
            <c:strRef>
              <c:f>Sheet2!$C$312:$C$313</c:f>
              <c:strCache>
                <c:ptCount val="1"/>
                <c:pt idx="0">
                  <c:v>2024</c:v>
                </c:pt>
              </c:strCache>
            </c:strRef>
          </c:tx>
          <c:spPr>
            <a:solidFill>
              <a:schemeClr val="accent2"/>
            </a:solidFill>
            <a:ln>
              <a:noFill/>
            </a:ln>
            <a:effectLst/>
          </c:spPr>
          <c:invertIfNegative val="0"/>
          <c:cat>
            <c:strRef>
              <c:f>Sheet2!$A$314:$A$318</c:f>
              <c:strCache>
                <c:ptCount val="5"/>
                <c:pt idx="0">
                  <c:v>0</c:v>
                </c:pt>
                <c:pt idx="1">
                  <c:v>5</c:v>
                </c:pt>
                <c:pt idx="2">
                  <c:v>10</c:v>
                </c:pt>
                <c:pt idx="3">
                  <c:v>15</c:v>
                </c:pt>
                <c:pt idx="4">
                  <c:v>20</c:v>
                </c:pt>
              </c:strCache>
            </c:strRef>
          </c:cat>
          <c:val>
            <c:numRef>
              <c:f>Sheet2!$C$314:$C$318</c:f>
              <c:numCache>
                <c:formatCode>General</c:formatCode>
                <c:ptCount val="5"/>
                <c:pt idx="0">
                  <c:v>5416.953125</c:v>
                </c:pt>
                <c:pt idx="1">
                  <c:v>5309.1641791044776</c:v>
                </c:pt>
                <c:pt idx="2">
                  <c:v>6394.8928571428569</c:v>
                </c:pt>
                <c:pt idx="3">
                  <c:v>5199</c:v>
                </c:pt>
                <c:pt idx="4">
                  <c:v>5813.9852941176468</c:v>
                </c:pt>
              </c:numCache>
            </c:numRef>
          </c:val>
          <c:extLst>
            <c:ext xmlns:c16="http://schemas.microsoft.com/office/drawing/2014/chart" uri="{C3380CC4-5D6E-409C-BE32-E72D297353CC}">
              <c16:uniqueId val="{00000004-60D3-4AED-B1B8-BE4698F429D3}"/>
            </c:ext>
          </c:extLst>
        </c:ser>
        <c:ser>
          <c:idx val="2"/>
          <c:order val="2"/>
          <c:tx>
            <c:strRef>
              <c:f>Sheet2!$D$312:$D$313</c:f>
              <c:strCache>
                <c:ptCount val="1"/>
                <c:pt idx="0">
                  <c:v>2025</c:v>
                </c:pt>
              </c:strCache>
            </c:strRef>
          </c:tx>
          <c:spPr>
            <a:solidFill>
              <a:schemeClr val="accent3"/>
            </a:solidFill>
            <a:ln>
              <a:noFill/>
            </a:ln>
            <a:effectLst/>
          </c:spPr>
          <c:invertIfNegative val="0"/>
          <c:cat>
            <c:strRef>
              <c:f>Sheet2!$A$314:$A$318</c:f>
              <c:strCache>
                <c:ptCount val="5"/>
                <c:pt idx="0">
                  <c:v>0</c:v>
                </c:pt>
                <c:pt idx="1">
                  <c:v>5</c:v>
                </c:pt>
                <c:pt idx="2">
                  <c:v>10</c:v>
                </c:pt>
                <c:pt idx="3">
                  <c:v>15</c:v>
                </c:pt>
                <c:pt idx="4">
                  <c:v>20</c:v>
                </c:pt>
              </c:strCache>
            </c:strRef>
          </c:cat>
          <c:val>
            <c:numRef>
              <c:f>Sheet2!$D$314:$D$318</c:f>
              <c:numCache>
                <c:formatCode>General</c:formatCode>
                <c:ptCount val="5"/>
                <c:pt idx="0">
                  <c:v>6341.1228070175439</c:v>
                </c:pt>
                <c:pt idx="1">
                  <c:v>4321.1568627450979</c:v>
                </c:pt>
                <c:pt idx="2">
                  <c:v>5264.3220338983047</c:v>
                </c:pt>
                <c:pt idx="3">
                  <c:v>6234.6</c:v>
                </c:pt>
                <c:pt idx="4">
                  <c:v>5831.9824561403511</c:v>
                </c:pt>
              </c:numCache>
            </c:numRef>
          </c:val>
          <c:extLst>
            <c:ext xmlns:c16="http://schemas.microsoft.com/office/drawing/2014/chart" uri="{C3380CC4-5D6E-409C-BE32-E72D297353CC}">
              <c16:uniqueId val="{00000005-60D3-4AED-B1B8-BE4698F429D3}"/>
            </c:ext>
          </c:extLst>
        </c:ser>
        <c:dLbls>
          <c:showLegendKey val="0"/>
          <c:showVal val="0"/>
          <c:showCatName val="0"/>
          <c:showSerName val="0"/>
          <c:showPercent val="0"/>
          <c:showBubbleSize val="0"/>
        </c:dLbls>
        <c:gapWidth val="219"/>
        <c:overlap val="-27"/>
        <c:axId val="1152653920"/>
        <c:axId val="1152654400"/>
      </c:barChart>
      <c:catAx>
        <c:axId val="1152653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2654400"/>
        <c:crosses val="autoZero"/>
        <c:auto val="1"/>
        <c:lblAlgn val="ctr"/>
        <c:lblOffset val="100"/>
        <c:noMultiLvlLbl val="0"/>
      </c:catAx>
      <c:valAx>
        <c:axId val="11526544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26539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[Retail_Sales_Dataset_Cleaned(3).xlsx]Sheet2!PivotTable38</c:name>
    <c:fmtId val="1"/>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1"/>
          <c:showBubbleSize val="0"/>
          <c:extLst>
            <c:ext xmlns:c15="http://schemas.microsoft.com/office/drawing/2012/chart" uri="{CE6537A1-D6FC-4f65-9D91-7224C49458BB}"/>
          </c:extLst>
        </c:dLbl>
      </c:pivotFmt>
      <c:pivotFmt>
        <c:idx val="1"/>
        <c:dLbl>
          <c:idx val="0"/>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doughnutChart>
        <c:varyColors val="1"/>
        <c:ser>
          <c:idx val="0"/>
          <c:order val="0"/>
          <c:tx>
            <c:strRef>
              <c:f>Sheet2!$B$328</c:f>
              <c:strCache>
                <c:ptCount val="1"/>
                <c:pt idx="0">
                  <c:v>Total</c:v>
                </c:pt>
              </c:strCache>
            </c:strRef>
          </c:tx>
          <c:dPt>
            <c:idx val="0"/>
            <c:bubble3D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F2DA-4D1D-ACEB-F623EFA51E52}"/>
              </c:ext>
            </c:extLst>
          </c:dPt>
          <c:dPt>
            <c:idx val="1"/>
            <c:bubble3D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F2DA-4D1D-ACEB-F623EFA51E52}"/>
              </c:ext>
            </c:extLst>
          </c:dPt>
          <c:dPt>
            <c:idx val="2"/>
            <c:bubble3D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5-F2DA-4D1D-ACEB-F623EFA51E5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Sheet2!$A$329:$A$331</c:f>
              <c:strCache>
                <c:ptCount val="3"/>
                <c:pt idx="0">
                  <c:v>Furniture</c:v>
                </c:pt>
                <c:pt idx="1">
                  <c:v>Electronics</c:v>
                </c:pt>
                <c:pt idx="2">
                  <c:v>Office Supplies</c:v>
                </c:pt>
              </c:strCache>
            </c:strRef>
          </c:cat>
          <c:val>
            <c:numRef>
              <c:f>Sheet2!$B$329:$B$331</c:f>
              <c:numCache>
                <c:formatCode>General</c:formatCode>
                <c:ptCount val="3"/>
                <c:pt idx="0">
                  <c:v>4444</c:v>
                </c:pt>
                <c:pt idx="1">
                  <c:v>4296</c:v>
                </c:pt>
                <c:pt idx="2">
                  <c:v>3831</c:v>
                </c:pt>
              </c:numCache>
            </c:numRef>
          </c:val>
          <c:extLst>
            <c:ext xmlns:c16="http://schemas.microsoft.com/office/drawing/2014/chart" uri="{C3380CC4-5D6E-409C-BE32-E72D297353CC}">
              <c16:uniqueId val="{00000000-85BA-4632-AEEB-80510AD6EDC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[Retail_Sales_Dataset_Cleaned(3).xlsx]Sheet2!PivotTable3</c:name>
    <c:fmtId val="2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Which Regions Contribute Most to Total Sales?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4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4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4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doughnutChart>
        <c:varyColors val="1"/>
        <c:ser>
          <c:idx val="0"/>
          <c:order val="0"/>
          <c:tx>
            <c:strRef>
              <c:f>Sheet2!$B$17</c:f>
              <c:strCache>
                <c:ptCount val="1"/>
                <c:pt idx="0">
                  <c:v>Total</c:v>
                </c:pt>
              </c:strCache>
            </c:strRef>
          </c:tx>
          <c:dPt>
            <c:idx val="0"/>
            <c:bubble3D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2C3E-4397-B3C5-7E9FDEA84CD1}"/>
              </c:ext>
            </c:extLst>
          </c:dPt>
          <c:dPt>
            <c:idx val="1"/>
            <c:bubble3D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2C3E-4397-B3C5-7E9FDEA84CD1}"/>
              </c:ext>
            </c:extLst>
          </c:dPt>
          <c:dPt>
            <c:idx val="2"/>
            <c:bubble3D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5-2C3E-4397-B3C5-7E9FDEA84CD1}"/>
              </c:ext>
            </c:extLst>
          </c:dPt>
          <c:dPt>
            <c:idx val="3"/>
            <c:bubble3D val="0"/>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7-2C3E-4397-B3C5-7E9FDEA84CD1}"/>
              </c:ext>
            </c:extLst>
          </c:dPt>
          <c:dPt>
            <c:idx val="4"/>
            <c:bubble3D val="0"/>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9-2C3E-4397-B3C5-7E9FDEA84CD1}"/>
              </c:ext>
            </c:extLst>
          </c:dPt>
          <c:cat>
            <c:strRef>
              <c:f>Sheet2!$A$18:$A$22</c:f>
              <c:strCache>
                <c:ptCount val="4"/>
                <c:pt idx="0">
                  <c:v>East</c:v>
                </c:pt>
                <c:pt idx="1">
                  <c:v>North</c:v>
                </c:pt>
                <c:pt idx="2">
                  <c:v>South</c:v>
                </c:pt>
                <c:pt idx="3">
                  <c:v>West</c:v>
                </c:pt>
              </c:strCache>
            </c:strRef>
          </c:cat>
          <c:val>
            <c:numRef>
              <c:f>Sheet2!$B$18:$B$22</c:f>
              <c:numCache>
                <c:formatCode>General</c:formatCode>
                <c:ptCount val="4"/>
                <c:pt idx="0">
                  <c:v>8585461</c:v>
                </c:pt>
                <c:pt idx="1">
                  <c:v>9800298</c:v>
                </c:pt>
                <c:pt idx="2">
                  <c:v>8653604</c:v>
                </c:pt>
                <c:pt idx="3">
                  <c:v>10068819</c:v>
                </c:pt>
              </c:numCache>
            </c:numRef>
          </c:val>
          <c:extLst>
            <c:ext xmlns:c16="http://schemas.microsoft.com/office/drawing/2014/chart" uri="{C3380CC4-5D6E-409C-BE32-E72D297353CC}">
              <c16:uniqueId val="{0000000A-2C3E-4397-B3C5-7E9FDEA84CD1}"/>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A2A2A"/>
    </a:solidFill>
    <a:ln w="12700">
      <a:solidFill>
        <a:srgbClr val="3A3A3A"/>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[Retail_Sales_Dataset_Cleaned(3).xlsx]Sheet2!PivotTable3</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Sheet2!$B$17</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5DB3-4D91-B464-0C2098D89888}"/>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5DB3-4D91-B464-0C2098D89888}"/>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5DB3-4D91-B464-0C2098D89888}"/>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5DB3-4D91-B464-0C2098D89888}"/>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5DB3-4D91-B464-0C2098D89888}"/>
              </c:ext>
            </c:extLst>
          </c:dPt>
          <c:cat>
            <c:strRef>
              <c:f>Sheet2!$A$18:$A$22</c:f>
              <c:strCache>
                <c:ptCount val="4"/>
                <c:pt idx="0">
                  <c:v>East</c:v>
                </c:pt>
                <c:pt idx="1">
                  <c:v>North</c:v>
                </c:pt>
                <c:pt idx="2">
                  <c:v>South</c:v>
                </c:pt>
                <c:pt idx="3">
                  <c:v>West</c:v>
                </c:pt>
              </c:strCache>
            </c:strRef>
          </c:cat>
          <c:val>
            <c:numRef>
              <c:f>Sheet2!$B$18:$B$22</c:f>
              <c:numCache>
                <c:formatCode>General</c:formatCode>
                <c:ptCount val="4"/>
                <c:pt idx="0">
                  <c:v>8585461</c:v>
                </c:pt>
                <c:pt idx="1">
                  <c:v>9800298</c:v>
                </c:pt>
                <c:pt idx="2">
                  <c:v>8653604</c:v>
                </c:pt>
                <c:pt idx="3">
                  <c:v>10068819</c:v>
                </c:pt>
              </c:numCache>
            </c:numRef>
          </c:val>
          <c:extLst>
            <c:ext xmlns:c16="http://schemas.microsoft.com/office/drawing/2014/chart" uri="{C3380CC4-5D6E-409C-BE32-E72D297353CC}">
              <c16:uniqueId val="{00000000-1D4A-4E98-BCAF-545D78E99DC3}"/>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[Retail_Sales_Dataset_Cleaned(3).xlsx]Sheet2!PivotTable7</c:name>
    <c:fmtId val="44"/>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Does Higher Quantity Sold Always Mean Higher Sales?</a:t>
            </a:r>
          </a:p>
        </c:rich>
      </c:tx>
      <c:layout>
        <c:manualLayout>
          <c:xMode val="edge"/>
          <c:yMode val="edge"/>
          <c:x val="0.11432239708078419"/>
          <c:y val="2.4252563024458322E-2"/>
        </c:manualLayout>
      </c:layout>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34925" cap="rnd">
            <a:solidFill>
              <a:schemeClr val="accent1"/>
            </a:solidFill>
            <a:round/>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Sheet2!$B$65</c:f>
              <c:strCache>
                <c:ptCount val="1"/>
                <c:pt idx="0">
                  <c:v>Sum of Sales Amount</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Sheet2!$A$66:$A$68</c:f>
              <c:strCache>
                <c:ptCount val="3"/>
                <c:pt idx="0">
                  <c:v>Electronics</c:v>
                </c:pt>
                <c:pt idx="1">
                  <c:v>Furniture</c:v>
                </c:pt>
                <c:pt idx="2">
                  <c:v>Office Supplies</c:v>
                </c:pt>
              </c:strCache>
            </c:strRef>
          </c:cat>
          <c:val>
            <c:numRef>
              <c:f>Sheet2!$B$66:$B$68</c:f>
              <c:numCache>
                <c:formatCode>General</c:formatCode>
                <c:ptCount val="3"/>
                <c:pt idx="0">
                  <c:v>13139918</c:v>
                </c:pt>
                <c:pt idx="1">
                  <c:v>12717648</c:v>
                </c:pt>
                <c:pt idx="2">
                  <c:v>11250616</c:v>
                </c:pt>
              </c:numCache>
            </c:numRef>
          </c:val>
          <c:extLst>
            <c:ext xmlns:c16="http://schemas.microsoft.com/office/drawing/2014/chart" uri="{C3380CC4-5D6E-409C-BE32-E72D297353CC}">
              <c16:uniqueId val="{00000002-D12A-4CE2-B9A0-1936D5F8E8E3}"/>
            </c:ext>
          </c:extLst>
        </c:ser>
        <c:dLbls>
          <c:showLegendKey val="0"/>
          <c:showVal val="0"/>
          <c:showCatName val="0"/>
          <c:showSerName val="0"/>
          <c:showPercent val="0"/>
          <c:showBubbleSize val="0"/>
        </c:dLbls>
        <c:gapWidth val="150"/>
        <c:axId val="948323999"/>
        <c:axId val="948324959"/>
      </c:barChart>
      <c:lineChart>
        <c:grouping val="standard"/>
        <c:varyColors val="0"/>
        <c:ser>
          <c:idx val="1"/>
          <c:order val="1"/>
          <c:tx>
            <c:strRef>
              <c:f>Sheet2!$C$65</c:f>
              <c:strCache>
                <c:ptCount val="1"/>
                <c:pt idx="0">
                  <c:v>Sum of Quantity Sold</c:v>
                </c:pt>
              </c:strCache>
            </c:strRef>
          </c:tx>
          <c:spPr>
            <a:ln w="34925" cap="rnd">
              <a:solidFill>
                <a:schemeClr val="accent2"/>
              </a:solidFill>
              <a:round/>
            </a:ln>
            <a:effectLst>
              <a:outerShdw blurRad="40000" dist="23000" dir="5400000" rotWithShape="0">
                <a:srgbClr val="000000">
                  <a:alpha val="35000"/>
                </a:srgbClr>
              </a:outerShdw>
            </a:effectLst>
          </c:spPr>
          <c:marker>
            <c:symbol val="none"/>
          </c:marker>
          <c:cat>
            <c:strRef>
              <c:f>Sheet2!$A$66:$A$68</c:f>
              <c:strCache>
                <c:ptCount val="3"/>
                <c:pt idx="0">
                  <c:v>Electronics</c:v>
                </c:pt>
                <c:pt idx="1">
                  <c:v>Furniture</c:v>
                </c:pt>
                <c:pt idx="2">
                  <c:v>Office Supplies</c:v>
                </c:pt>
              </c:strCache>
            </c:strRef>
          </c:cat>
          <c:val>
            <c:numRef>
              <c:f>Sheet2!$C$66:$C$68</c:f>
              <c:numCache>
                <c:formatCode>General</c:formatCode>
                <c:ptCount val="3"/>
                <c:pt idx="0">
                  <c:v>4296</c:v>
                </c:pt>
                <c:pt idx="1">
                  <c:v>4444</c:v>
                </c:pt>
                <c:pt idx="2">
                  <c:v>3831</c:v>
                </c:pt>
              </c:numCache>
            </c:numRef>
          </c:val>
          <c:smooth val="0"/>
          <c:extLst>
            <c:ext xmlns:c16="http://schemas.microsoft.com/office/drawing/2014/chart" uri="{C3380CC4-5D6E-409C-BE32-E72D297353CC}">
              <c16:uniqueId val="{00000003-D12A-4CE2-B9A0-1936D5F8E8E3}"/>
            </c:ext>
          </c:extLst>
        </c:ser>
        <c:dLbls>
          <c:showLegendKey val="0"/>
          <c:showVal val="0"/>
          <c:showCatName val="0"/>
          <c:showSerName val="0"/>
          <c:showPercent val="0"/>
          <c:showBubbleSize val="0"/>
        </c:dLbls>
        <c:marker val="1"/>
        <c:smooth val="0"/>
        <c:axId val="2000951303"/>
        <c:axId val="2000946183"/>
      </c:lineChart>
      <c:catAx>
        <c:axId val="948323999"/>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48324959"/>
        <c:crosses val="autoZero"/>
        <c:auto val="1"/>
        <c:lblAlgn val="ctr"/>
        <c:lblOffset val="100"/>
        <c:noMultiLvlLbl val="0"/>
      </c:catAx>
      <c:valAx>
        <c:axId val="948324959"/>
        <c:scaling>
          <c:orientation val="minMax"/>
        </c:scaling>
        <c:delete val="0"/>
        <c:axPos val="l"/>
        <c:numFmt formatCode="[$₹-4009]\ #,##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48323999"/>
        <c:crosses val="autoZero"/>
        <c:crossBetween val="between"/>
      </c:valAx>
      <c:valAx>
        <c:axId val="200094618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00951303"/>
        <c:crosses val="max"/>
        <c:crossBetween val="between"/>
      </c:valAx>
      <c:catAx>
        <c:axId val="2000951303"/>
        <c:scaling>
          <c:orientation val="minMax"/>
        </c:scaling>
        <c:delete val="1"/>
        <c:axPos val="b"/>
        <c:numFmt formatCode="General" sourceLinked="1"/>
        <c:majorTickMark val="out"/>
        <c:minorTickMark val="none"/>
        <c:tickLblPos val="nextTo"/>
        <c:crossAx val="2000946183"/>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A2A2A"/>
    </a:solidFill>
    <a:ln w="12700">
      <a:solidFill>
        <a:srgbClr val="3A3A3A"/>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baseline="0">
                <a:solidFill>
                  <a:srgbClr val="FFFFFF"/>
                </a:solidFill>
                <a:latin typeface="+mn-lt"/>
                <a:ea typeface="+mn-ea"/>
                <a:cs typeface="+mn-cs"/>
              </a:defRPr>
            </a:pPr>
            <a:r>
              <a:rPr lang="en-IN" sz="1600" b="1" i="0" u="none" strike="noStrike" cap="none" baseline="0"/>
              <a:t>How Does Discount Impact Sales?</a:t>
            </a:r>
            <a:endParaRPr lang="en-IN" sz="1600"/>
          </a:p>
        </c:rich>
      </c:tx>
      <c:overlay val="0"/>
      <c:spPr>
        <a:noFill/>
        <a:ln>
          <a:noFill/>
        </a:ln>
        <a:effectLst/>
      </c:spPr>
      <c:txPr>
        <a:bodyPr rot="0" spcFirstLastPara="1" vertOverflow="ellipsis" vert="horz" wrap="square" anchor="ctr" anchorCtr="1"/>
        <a:lstStyle/>
        <a:p>
          <a:pPr>
            <a:defRPr sz="1600" b="1" i="0" u="none" strike="noStrike" kern="1200" cap="none" baseline="0">
              <a:solidFill>
                <a:srgbClr val="FFFFFF"/>
              </a:solidFill>
              <a:latin typeface="+mn-lt"/>
              <a:ea typeface="+mn-ea"/>
              <a:cs typeface="+mn-cs"/>
            </a:defRPr>
          </a:pPr>
          <a:endParaRPr lang="en-IN"/>
        </a:p>
      </c:txPr>
    </c:title>
    <c:autoTitleDeleted val="0"/>
    <c:plotArea>
      <c:layout/>
      <c:scatterChart>
        <c:scatterStyle val="lineMarker"/>
        <c:varyColors val="0"/>
        <c:ser>
          <c:idx val="0"/>
          <c:order val="0"/>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trendline>
            <c:spPr>
              <a:ln w="25400" cap="rnd">
                <a:solidFill>
                  <a:schemeClr val="accent1">
                    <a:alpha val="50000"/>
                  </a:schemeClr>
                </a:solidFill>
              </a:ln>
              <a:effectLst/>
            </c:spPr>
            <c:trendlineType val="linear"/>
            <c:dispRSqr val="0"/>
            <c:dispEq val="0"/>
          </c:trendline>
          <c:xVal>
            <c:numRef>
              <c:f>Sheet2!$A$203:$A$207</c:f>
              <c:numCache>
                <c:formatCode>General</c:formatCode>
                <c:ptCount val="5"/>
                <c:pt idx="0">
                  <c:v>0</c:v>
                </c:pt>
                <c:pt idx="1">
                  <c:v>5</c:v>
                </c:pt>
                <c:pt idx="2">
                  <c:v>10</c:v>
                </c:pt>
                <c:pt idx="3">
                  <c:v>15</c:v>
                </c:pt>
                <c:pt idx="4">
                  <c:v>20</c:v>
                </c:pt>
              </c:numCache>
            </c:numRef>
          </c:xVal>
          <c:yVal>
            <c:numRef>
              <c:f>Sheet2!$B$203:$B$207</c:f>
              <c:numCache>
                <c:formatCode>General</c:formatCode>
                <c:ptCount val="5"/>
                <c:pt idx="0">
                  <c:v>1101139</c:v>
                </c:pt>
                <c:pt idx="1">
                  <c:v>1009662</c:v>
                </c:pt>
                <c:pt idx="2">
                  <c:v>1157562</c:v>
                </c:pt>
                <c:pt idx="3">
                  <c:v>1178591</c:v>
                </c:pt>
                <c:pt idx="4">
                  <c:v>1117991</c:v>
                </c:pt>
              </c:numCache>
            </c:numRef>
          </c:yVal>
          <c:smooth val="0"/>
          <c:extLst>
            <c:ext xmlns:c16="http://schemas.microsoft.com/office/drawing/2014/chart" uri="{C3380CC4-5D6E-409C-BE32-E72D297353CC}">
              <c16:uniqueId val="{00000001-48DF-4A5C-A7D0-FFE1F4883A47}"/>
            </c:ext>
          </c:extLst>
        </c:ser>
        <c:dLbls>
          <c:showLegendKey val="0"/>
          <c:showVal val="0"/>
          <c:showCatName val="0"/>
          <c:showSerName val="0"/>
          <c:showPercent val="0"/>
          <c:showBubbleSize val="0"/>
        </c:dLbls>
        <c:axId val="243302719"/>
        <c:axId val="243311359"/>
      </c:scatterChart>
      <c:valAx>
        <c:axId val="243302719"/>
        <c:scaling>
          <c:orientation val="minMax"/>
        </c:scaling>
        <c:delete val="0"/>
        <c:axPos val="b"/>
        <c:numFmt formatCode="General" sourceLinked="0"/>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43311359"/>
        <c:crosses val="autoZero"/>
        <c:crossBetween val="midCat"/>
      </c:valAx>
      <c:valAx>
        <c:axId val="243311359"/>
        <c:scaling>
          <c:orientation val="minMax"/>
        </c:scaling>
        <c:delete val="0"/>
        <c:axPos val="l"/>
        <c:numFmt formatCode="[$₹-4009]\ #,##0.00" sourceLinked="0"/>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43302719"/>
        <c:crosses val="autoZero"/>
        <c:crossBetween val="midCat"/>
      </c:valAx>
      <c:spPr>
        <a:noFill/>
        <a:ln>
          <a:solidFill>
            <a:srgbClr val="3A3A3A"/>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tx1">
        <a:lumMod val="85000"/>
        <a:lumOff val="15000"/>
      </a:schemeClr>
    </a:solidFill>
    <a:ln w="9525" cap="flat" cmpd="sng" algn="ctr">
      <a:solidFill>
        <a:srgbClr val="3A3A3A"/>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[Retail_Sales_Dataset_Cleaned(3).xlsx]Sheet2!PivotTable28</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sz="1600" b="1" i="0" u="none" strike="noStrike" baseline="0">
                <a:effectLst>
                  <a:outerShdw blurRad="50800" dist="38100" dir="5400000" algn="t" rotWithShape="0">
                    <a:prstClr val="black">
                      <a:alpha val="40000"/>
                    </a:prstClr>
                  </a:outerShdw>
                </a:effectLst>
              </a:rPr>
              <a:t>What Is the Year-Wise Trend of Sales and Profit?</a:t>
            </a:r>
            <a:endParaRPr lang="en-US"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Sheet2!$B$239</c:f>
              <c:strCache>
                <c:ptCount val="1"/>
                <c:pt idx="0">
                  <c:v>Sum of Sales Amount</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Sheet2!$A$240:$A$242</c:f>
              <c:strCache>
                <c:ptCount val="3"/>
                <c:pt idx="0">
                  <c:v>2023</c:v>
                </c:pt>
                <c:pt idx="1">
                  <c:v>2024</c:v>
                </c:pt>
                <c:pt idx="2">
                  <c:v>2025</c:v>
                </c:pt>
              </c:strCache>
            </c:strRef>
          </c:cat>
          <c:val>
            <c:numRef>
              <c:f>Sheet2!$B$240:$B$242</c:f>
              <c:numCache>
                <c:formatCode>General</c:formatCode>
                <c:ptCount val="3"/>
                <c:pt idx="0">
                  <c:v>13060514</c:v>
                </c:pt>
                <c:pt idx="1">
                  <c:v>14018213</c:v>
                </c:pt>
                <c:pt idx="2">
                  <c:v>10029455</c:v>
                </c:pt>
              </c:numCache>
            </c:numRef>
          </c:val>
          <c:extLst>
            <c:ext xmlns:c16="http://schemas.microsoft.com/office/drawing/2014/chart" uri="{C3380CC4-5D6E-409C-BE32-E72D297353CC}">
              <c16:uniqueId val="{00000000-98BB-45E6-8C6A-E31F8351EB4A}"/>
            </c:ext>
          </c:extLst>
        </c:ser>
        <c:ser>
          <c:idx val="1"/>
          <c:order val="1"/>
          <c:tx>
            <c:strRef>
              <c:f>Sheet2!$C$239</c:f>
              <c:strCache>
                <c:ptCount val="1"/>
                <c:pt idx="0">
                  <c:v>Sum of Profit</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Sheet2!$A$240:$A$242</c:f>
              <c:strCache>
                <c:ptCount val="3"/>
                <c:pt idx="0">
                  <c:v>2023</c:v>
                </c:pt>
                <c:pt idx="1">
                  <c:v>2024</c:v>
                </c:pt>
                <c:pt idx="2">
                  <c:v>2025</c:v>
                </c:pt>
              </c:strCache>
            </c:strRef>
          </c:cat>
          <c:val>
            <c:numRef>
              <c:f>Sheet2!$C$240:$C$242</c:f>
              <c:numCache>
                <c:formatCode>General</c:formatCode>
                <c:ptCount val="3"/>
                <c:pt idx="0">
                  <c:v>1993109</c:v>
                </c:pt>
                <c:pt idx="1">
                  <c:v>2066438</c:v>
                </c:pt>
                <c:pt idx="2">
                  <c:v>1505398</c:v>
                </c:pt>
              </c:numCache>
            </c:numRef>
          </c:val>
          <c:extLst>
            <c:ext xmlns:c16="http://schemas.microsoft.com/office/drawing/2014/chart" uri="{C3380CC4-5D6E-409C-BE32-E72D297353CC}">
              <c16:uniqueId val="{00000001-98BB-45E6-8C6A-E31F8351EB4A}"/>
            </c:ext>
          </c:extLst>
        </c:ser>
        <c:dLbls>
          <c:showLegendKey val="0"/>
          <c:showVal val="0"/>
          <c:showCatName val="0"/>
          <c:showSerName val="0"/>
          <c:showPercent val="0"/>
          <c:showBubbleSize val="0"/>
        </c:dLbls>
        <c:gapWidth val="100"/>
        <c:axId val="1101601040"/>
        <c:axId val="1101596240"/>
      </c:barChart>
      <c:catAx>
        <c:axId val="110160104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01596240"/>
        <c:crosses val="autoZero"/>
        <c:auto val="1"/>
        <c:lblAlgn val="ctr"/>
        <c:lblOffset val="100"/>
        <c:noMultiLvlLbl val="0"/>
      </c:catAx>
      <c:valAx>
        <c:axId val="1101596240"/>
        <c:scaling>
          <c:orientation val="minMax"/>
        </c:scaling>
        <c:delete val="0"/>
        <c:axPos val="l"/>
        <c:numFmt formatCode="[$₹-4009]\ #,##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0160104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A2A2A"/>
    </a:solidFill>
    <a:ln>
      <a:solidFill>
        <a:schemeClr val="tx1">
          <a:lumMod val="75000"/>
          <a:lumOff val="25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[Retail_Sales_Dataset_Cleaned(3).xlsx]Sheet2!PivotTable13</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400" b="1" i="0" u="none" strike="noStrike" baseline="0"/>
              <a:t>How Has Product Performance Changed Over Time?</a:t>
            </a:r>
            <a:endParaRPr lang="en-US" b="1"/>
          </a:p>
        </c:rich>
      </c:tx>
      <c:layout>
        <c:manualLayout>
          <c:xMode val="edge"/>
          <c:yMode val="edge"/>
          <c:x val="0.11285317276516905"/>
          <c:y val="4.94829066178048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Sheet2!$B$252:$B$253</c:f>
              <c:strCache>
                <c:ptCount val="1"/>
                <c:pt idx="0">
                  <c:v>Chair</c:v>
                </c:pt>
              </c:strCache>
            </c:strRef>
          </c:tx>
          <c:spPr>
            <a:ln w="28575" cap="rnd">
              <a:solidFill>
                <a:schemeClr val="accent1"/>
              </a:solidFill>
              <a:round/>
            </a:ln>
            <a:effectLst/>
          </c:spPr>
          <c:marker>
            <c:symbol val="none"/>
          </c:marker>
          <c:cat>
            <c:strRef>
              <c:f>Sheet2!$A$254:$A$256</c:f>
              <c:strCache>
                <c:ptCount val="3"/>
                <c:pt idx="0">
                  <c:v>2023</c:v>
                </c:pt>
                <c:pt idx="1">
                  <c:v>2024</c:v>
                </c:pt>
                <c:pt idx="2">
                  <c:v>2025</c:v>
                </c:pt>
              </c:strCache>
            </c:strRef>
          </c:cat>
          <c:val>
            <c:numRef>
              <c:f>Sheet2!$B$254:$B$256</c:f>
              <c:numCache>
                <c:formatCode>General</c:formatCode>
                <c:ptCount val="3"/>
                <c:pt idx="0">
                  <c:v>1517615</c:v>
                </c:pt>
                <c:pt idx="1">
                  <c:v>1717595</c:v>
                </c:pt>
                <c:pt idx="2">
                  <c:v>1358072</c:v>
                </c:pt>
              </c:numCache>
            </c:numRef>
          </c:val>
          <c:smooth val="0"/>
          <c:extLst>
            <c:ext xmlns:c16="http://schemas.microsoft.com/office/drawing/2014/chart" uri="{C3380CC4-5D6E-409C-BE32-E72D297353CC}">
              <c16:uniqueId val="{00000000-FD96-40CE-8717-D1C68757286E}"/>
            </c:ext>
          </c:extLst>
        </c:ser>
        <c:ser>
          <c:idx val="1"/>
          <c:order val="1"/>
          <c:tx>
            <c:strRef>
              <c:f>Sheet2!$C$252:$C$253</c:f>
              <c:strCache>
                <c:ptCount val="1"/>
                <c:pt idx="0">
                  <c:v>Desk</c:v>
                </c:pt>
              </c:strCache>
            </c:strRef>
          </c:tx>
          <c:spPr>
            <a:ln w="28575" cap="rnd">
              <a:solidFill>
                <a:schemeClr val="accent2"/>
              </a:solidFill>
              <a:round/>
            </a:ln>
            <a:effectLst/>
          </c:spPr>
          <c:marker>
            <c:symbol val="none"/>
          </c:marker>
          <c:cat>
            <c:strRef>
              <c:f>Sheet2!$A$254:$A$256</c:f>
              <c:strCache>
                <c:ptCount val="3"/>
                <c:pt idx="0">
                  <c:v>2023</c:v>
                </c:pt>
                <c:pt idx="1">
                  <c:v>2024</c:v>
                </c:pt>
                <c:pt idx="2">
                  <c:v>2025</c:v>
                </c:pt>
              </c:strCache>
            </c:strRef>
          </c:cat>
          <c:val>
            <c:numRef>
              <c:f>Sheet2!$C$254:$C$256</c:f>
              <c:numCache>
                <c:formatCode>General</c:formatCode>
                <c:ptCount val="3"/>
                <c:pt idx="0">
                  <c:v>1661927</c:v>
                </c:pt>
                <c:pt idx="1">
                  <c:v>2080038</c:v>
                </c:pt>
                <c:pt idx="2">
                  <c:v>1190284</c:v>
                </c:pt>
              </c:numCache>
            </c:numRef>
          </c:val>
          <c:smooth val="0"/>
          <c:extLst>
            <c:ext xmlns:c16="http://schemas.microsoft.com/office/drawing/2014/chart" uri="{C3380CC4-5D6E-409C-BE32-E72D297353CC}">
              <c16:uniqueId val="{00000001-FD96-40CE-8717-D1C68757286E}"/>
            </c:ext>
          </c:extLst>
        </c:ser>
        <c:ser>
          <c:idx val="2"/>
          <c:order val="2"/>
          <c:tx>
            <c:strRef>
              <c:f>Sheet2!$D$252:$D$253</c:f>
              <c:strCache>
                <c:ptCount val="1"/>
                <c:pt idx="0">
                  <c:v>Laptop</c:v>
                </c:pt>
              </c:strCache>
            </c:strRef>
          </c:tx>
          <c:spPr>
            <a:ln w="28575" cap="rnd">
              <a:solidFill>
                <a:schemeClr val="accent3"/>
              </a:solidFill>
              <a:round/>
            </a:ln>
            <a:effectLst/>
          </c:spPr>
          <c:marker>
            <c:symbol val="none"/>
          </c:marker>
          <c:cat>
            <c:strRef>
              <c:f>Sheet2!$A$254:$A$256</c:f>
              <c:strCache>
                <c:ptCount val="3"/>
                <c:pt idx="0">
                  <c:v>2023</c:v>
                </c:pt>
                <c:pt idx="1">
                  <c:v>2024</c:v>
                </c:pt>
                <c:pt idx="2">
                  <c:v>2025</c:v>
                </c:pt>
              </c:strCache>
            </c:strRef>
          </c:cat>
          <c:val>
            <c:numRef>
              <c:f>Sheet2!$D$254:$D$256</c:f>
              <c:numCache>
                <c:formatCode>General</c:formatCode>
                <c:ptCount val="3"/>
                <c:pt idx="0">
                  <c:v>1323615</c:v>
                </c:pt>
                <c:pt idx="1">
                  <c:v>1756926</c:v>
                </c:pt>
                <c:pt idx="2">
                  <c:v>1526232</c:v>
                </c:pt>
              </c:numCache>
            </c:numRef>
          </c:val>
          <c:smooth val="0"/>
          <c:extLst>
            <c:ext xmlns:c16="http://schemas.microsoft.com/office/drawing/2014/chart" uri="{C3380CC4-5D6E-409C-BE32-E72D297353CC}">
              <c16:uniqueId val="{00000002-FD96-40CE-8717-D1C68757286E}"/>
            </c:ext>
          </c:extLst>
        </c:ser>
        <c:ser>
          <c:idx val="3"/>
          <c:order val="3"/>
          <c:tx>
            <c:strRef>
              <c:f>Sheet2!$E$252:$E$253</c:f>
              <c:strCache>
                <c:ptCount val="1"/>
                <c:pt idx="0">
                  <c:v>Mobile</c:v>
                </c:pt>
              </c:strCache>
            </c:strRef>
          </c:tx>
          <c:spPr>
            <a:ln w="28575" cap="rnd">
              <a:solidFill>
                <a:schemeClr val="accent4"/>
              </a:solidFill>
              <a:round/>
            </a:ln>
            <a:effectLst/>
          </c:spPr>
          <c:marker>
            <c:symbol val="none"/>
          </c:marker>
          <c:cat>
            <c:strRef>
              <c:f>Sheet2!$A$254:$A$256</c:f>
              <c:strCache>
                <c:ptCount val="3"/>
                <c:pt idx="0">
                  <c:v>2023</c:v>
                </c:pt>
                <c:pt idx="1">
                  <c:v>2024</c:v>
                </c:pt>
                <c:pt idx="2">
                  <c:v>2025</c:v>
                </c:pt>
              </c:strCache>
            </c:strRef>
          </c:cat>
          <c:val>
            <c:numRef>
              <c:f>Sheet2!$E$254:$E$256</c:f>
              <c:numCache>
                <c:formatCode>General</c:formatCode>
                <c:ptCount val="3"/>
                <c:pt idx="0">
                  <c:v>1616098</c:v>
                </c:pt>
                <c:pt idx="1">
                  <c:v>1814531</c:v>
                </c:pt>
                <c:pt idx="2">
                  <c:v>629484</c:v>
                </c:pt>
              </c:numCache>
            </c:numRef>
          </c:val>
          <c:smooth val="0"/>
          <c:extLst>
            <c:ext xmlns:c16="http://schemas.microsoft.com/office/drawing/2014/chart" uri="{C3380CC4-5D6E-409C-BE32-E72D297353CC}">
              <c16:uniqueId val="{00000009-FD96-40CE-8717-D1C68757286E}"/>
            </c:ext>
          </c:extLst>
        </c:ser>
        <c:ser>
          <c:idx val="4"/>
          <c:order val="4"/>
          <c:tx>
            <c:strRef>
              <c:f>Sheet2!$F$252:$F$253</c:f>
              <c:strCache>
                <c:ptCount val="1"/>
                <c:pt idx="0">
                  <c:v>Monitor</c:v>
                </c:pt>
              </c:strCache>
            </c:strRef>
          </c:tx>
          <c:spPr>
            <a:ln w="28575" cap="rnd">
              <a:solidFill>
                <a:schemeClr val="accent5"/>
              </a:solidFill>
              <a:round/>
            </a:ln>
            <a:effectLst/>
          </c:spPr>
          <c:marker>
            <c:symbol val="none"/>
          </c:marker>
          <c:cat>
            <c:strRef>
              <c:f>Sheet2!$A$254:$A$256</c:f>
              <c:strCache>
                <c:ptCount val="3"/>
                <c:pt idx="0">
                  <c:v>2023</c:v>
                </c:pt>
                <c:pt idx="1">
                  <c:v>2024</c:v>
                </c:pt>
                <c:pt idx="2">
                  <c:v>2025</c:v>
                </c:pt>
              </c:strCache>
            </c:strRef>
          </c:cat>
          <c:val>
            <c:numRef>
              <c:f>Sheet2!$F$254:$F$256</c:f>
              <c:numCache>
                <c:formatCode>General</c:formatCode>
                <c:ptCount val="3"/>
                <c:pt idx="0">
                  <c:v>1865552</c:v>
                </c:pt>
                <c:pt idx="1">
                  <c:v>1659705</c:v>
                </c:pt>
                <c:pt idx="2">
                  <c:v>1677039</c:v>
                </c:pt>
              </c:numCache>
            </c:numRef>
          </c:val>
          <c:smooth val="0"/>
          <c:extLst>
            <c:ext xmlns:c16="http://schemas.microsoft.com/office/drawing/2014/chart" uri="{C3380CC4-5D6E-409C-BE32-E72D297353CC}">
              <c16:uniqueId val="{0000000A-FD96-40CE-8717-D1C68757286E}"/>
            </c:ext>
          </c:extLst>
        </c:ser>
        <c:ser>
          <c:idx val="5"/>
          <c:order val="5"/>
          <c:tx>
            <c:strRef>
              <c:f>Sheet2!$G$252:$G$253</c:f>
              <c:strCache>
                <c:ptCount val="1"/>
                <c:pt idx="0">
                  <c:v>Pen</c:v>
                </c:pt>
              </c:strCache>
            </c:strRef>
          </c:tx>
          <c:spPr>
            <a:ln w="28575" cap="rnd">
              <a:solidFill>
                <a:schemeClr val="accent6"/>
              </a:solidFill>
              <a:round/>
            </a:ln>
            <a:effectLst/>
          </c:spPr>
          <c:marker>
            <c:symbol val="none"/>
          </c:marker>
          <c:cat>
            <c:strRef>
              <c:f>Sheet2!$A$254:$A$256</c:f>
              <c:strCache>
                <c:ptCount val="3"/>
                <c:pt idx="0">
                  <c:v>2023</c:v>
                </c:pt>
                <c:pt idx="1">
                  <c:v>2024</c:v>
                </c:pt>
                <c:pt idx="2">
                  <c:v>2025</c:v>
                </c:pt>
              </c:strCache>
            </c:strRef>
          </c:cat>
          <c:val>
            <c:numRef>
              <c:f>Sheet2!$G$254:$G$256</c:f>
              <c:numCache>
                <c:formatCode>General</c:formatCode>
                <c:ptCount val="3"/>
                <c:pt idx="0">
                  <c:v>1719597</c:v>
                </c:pt>
                <c:pt idx="1">
                  <c:v>1798027</c:v>
                </c:pt>
                <c:pt idx="2">
                  <c:v>1190670</c:v>
                </c:pt>
              </c:numCache>
            </c:numRef>
          </c:val>
          <c:smooth val="0"/>
          <c:extLst>
            <c:ext xmlns:c16="http://schemas.microsoft.com/office/drawing/2014/chart" uri="{C3380CC4-5D6E-409C-BE32-E72D297353CC}">
              <c16:uniqueId val="{0000000B-FD96-40CE-8717-D1C68757286E}"/>
            </c:ext>
          </c:extLst>
        </c:ser>
        <c:ser>
          <c:idx val="6"/>
          <c:order val="6"/>
          <c:tx>
            <c:strRef>
              <c:f>Sheet2!$H$252:$H$253</c:f>
              <c:strCache>
                <c:ptCount val="1"/>
                <c:pt idx="0">
                  <c:v>Printer</c:v>
                </c:pt>
              </c:strCache>
            </c:strRef>
          </c:tx>
          <c:spPr>
            <a:ln w="28575" cap="rnd">
              <a:solidFill>
                <a:schemeClr val="accent1">
                  <a:lumMod val="60000"/>
                </a:schemeClr>
              </a:solidFill>
              <a:round/>
            </a:ln>
            <a:effectLst/>
          </c:spPr>
          <c:marker>
            <c:symbol val="none"/>
          </c:marker>
          <c:cat>
            <c:strRef>
              <c:f>Sheet2!$A$254:$A$256</c:f>
              <c:strCache>
                <c:ptCount val="3"/>
                <c:pt idx="0">
                  <c:v>2023</c:v>
                </c:pt>
                <c:pt idx="1">
                  <c:v>2024</c:v>
                </c:pt>
                <c:pt idx="2">
                  <c:v>2025</c:v>
                </c:pt>
              </c:strCache>
            </c:strRef>
          </c:cat>
          <c:val>
            <c:numRef>
              <c:f>Sheet2!$H$254:$H$256</c:f>
              <c:numCache>
                <c:formatCode>General</c:formatCode>
                <c:ptCount val="3"/>
                <c:pt idx="0">
                  <c:v>1930868</c:v>
                </c:pt>
                <c:pt idx="1">
                  <c:v>1402995</c:v>
                </c:pt>
                <c:pt idx="2">
                  <c:v>1364596</c:v>
                </c:pt>
              </c:numCache>
            </c:numRef>
          </c:val>
          <c:smooth val="0"/>
          <c:extLst>
            <c:ext xmlns:c16="http://schemas.microsoft.com/office/drawing/2014/chart" uri="{C3380CC4-5D6E-409C-BE32-E72D297353CC}">
              <c16:uniqueId val="{00000001-9DFA-4542-9670-6A338E39282F}"/>
            </c:ext>
          </c:extLst>
        </c:ser>
        <c:ser>
          <c:idx val="7"/>
          <c:order val="7"/>
          <c:tx>
            <c:strRef>
              <c:f>Sheet2!$I$252:$I$253</c:f>
              <c:strCache>
                <c:ptCount val="1"/>
                <c:pt idx="0">
                  <c:v>Tablet</c:v>
                </c:pt>
              </c:strCache>
            </c:strRef>
          </c:tx>
          <c:spPr>
            <a:ln w="28575" cap="rnd">
              <a:solidFill>
                <a:schemeClr val="accent2">
                  <a:lumMod val="60000"/>
                </a:schemeClr>
              </a:solidFill>
              <a:round/>
            </a:ln>
            <a:effectLst/>
          </c:spPr>
          <c:marker>
            <c:symbol val="none"/>
          </c:marker>
          <c:cat>
            <c:strRef>
              <c:f>Sheet2!$A$254:$A$256</c:f>
              <c:strCache>
                <c:ptCount val="3"/>
                <c:pt idx="0">
                  <c:v>2023</c:v>
                </c:pt>
                <c:pt idx="1">
                  <c:v>2024</c:v>
                </c:pt>
                <c:pt idx="2">
                  <c:v>2025</c:v>
                </c:pt>
              </c:strCache>
            </c:strRef>
          </c:cat>
          <c:val>
            <c:numRef>
              <c:f>Sheet2!$I$254:$I$256</c:f>
              <c:numCache>
                <c:formatCode>General</c:formatCode>
                <c:ptCount val="3"/>
                <c:pt idx="0">
                  <c:v>1425242</c:v>
                </c:pt>
                <c:pt idx="1">
                  <c:v>1788396</c:v>
                </c:pt>
                <c:pt idx="2">
                  <c:v>1093078</c:v>
                </c:pt>
              </c:numCache>
            </c:numRef>
          </c:val>
          <c:smooth val="0"/>
          <c:extLst>
            <c:ext xmlns:c16="http://schemas.microsoft.com/office/drawing/2014/chart" uri="{C3380CC4-5D6E-409C-BE32-E72D297353CC}">
              <c16:uniqueId val="{00000002-9DFA-4542-9670-6A338E39282F}"/>
            </c:ext>
          </c:extLst>
        </c:ser>
        <c:dLbls>
          <c:showLegendKey val="0"/>
          <c:showVal val="0"/>
          <c:showCatName val="0"/>
          <c:showSerName val="0"/>
          <c:showPercent val="0"/>
          <c:showBubbleSize val="0"/>
        </c:dLbls>
        <c:smooth val="0"/>
        <c:axId val="454811728"/>
        <c:axId val="454809328"/>
      </c:lineChart>
      <c:catAx>
        <c:axId val="45481172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4809328"/>
        <c:crosses val="autoZero"/>
        <c:auto val="1"/>
        <c:lblAlgn val="ctr"/>
        <c:lblOffset val="100"/>
        <c:noMultiLvlLbl val="0"/>
      </c:catAx>
      <c:valAx>
        <c:axId val="454809328"/>
        <c:scaling>
          <c:orientation val="minMax"/>
        </c:scaling>
        <c:delete val="0"/>
        <c:axPos val="l"/>
        <c:numFmt formatCode="[$₹-4009]\ #,##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548117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rgbClr val="2A2A2A"/>
    </a:solidFill>
    <a:ln w="9525" cap="flat" cmpd="sng" algn="ctr">
      <a:solidFill>
        <a:srgbClr val="3A3A3A"/>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[Retail_Sales_Dataset_Cleaned(3).xlsx]Sheet2!PivotTable4</c:name>
    <c:fmtId val="54"/>
  </c:pivotSource>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US" sz="1500">
                <a:solidFill>
                  <a:schemeClr val="bg1"/>
                </a:solidFill>
              </a:rPr>
              <a:t>Top</a:t>
            </a:r>
            <a:r>
              <a:rPr lang="en-US" sz="1500" baseline="0">
                <a:solidFill>
                  <a:schemeClr val="bg1"/>
                </a:solidFill>
              </a:rPr>
              <a:t> Selling Products Across Categories</a:t>
            </a:r>
          </a:p>
        </c:rich>
      </c:tx>
      <c:layout>
        <c:manualLayout>
          <c:xMode val="edge"/>
          <c:yMode val="edge"/>
          <c:x val="0.12667421449570204"/>
          <c:y val="3.8904122094045417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pivotFmt>
      <c:pivotFmt>
        <c:idx val="5"/>
        <c:spPr>
          <a:solidFill>
            <a:schemeClr val="accent1"/>
          </a:solidFill>
          <a:ln>
            <a:noFill/>
          </a:ln>
          <a:effectLst>
            <a:outerShdw blurRad="254000" sx="102000" sy="102000" algn="ctr" rotWithShape="0">
              <a:prstClr val="black">
                <a:alpha val="20000"/>
              </a:prstClr>
            </a:outerShdw>
          </a:effectLst>
          <a:sp3d/>
        </c:spPr>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pivotFmt>
      <c:pivotFmt>
        <c:idx val="9"/>
        <c:spPr>
          <a:solidFill>
            <a:schemeClr val="accent1"/>
          </a:solidFill>
          <a:ln>
            <a:noFill/>
          </a:ln>
          <a:effectLst>
            <a:outerShdw blurRad="254000" sx="102000" sy="102000" algn="ctr" rotWithShape="0">
              <a:prstClr val="black">
                <a:alpha val="20000"/>
              </a:prstClr>
            </a:outerShdw>
          </a:effectLst>
          <a:sp3d/>
        </c:spPr>
      </c:pivotFmt>
      <c:pivotFmt>
        <c:idx val="1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a:sp3d/>
        </c:spPr>
      </c:pivotFmt>
      <c:pivotFmt>
        <c:idx val="12"/>
        <c:spPr>
          <a:solidFill>
            <a:schemeClr val="accent1"/>
          </a:solidFill>
          <a:ln>
            <a:noFill/>
          </a:ln>
          <a:effectLst>
            <a:outerShdw blurRad="254000" sx="102000" sy="102000" algn="ctr" rotWithShape="0">
              <a:prstClr val="black">
                <a:alpha val="20000"/>
              </a:prstClr>
            </a:outerShdw>
          </a:effectLst>
          <a:sp3d/>
        </c:spPr>
      </c:pivotFmt>
      <c:pivotFmt>
        <c:idx val="13"/>
        <c:spPr>
          <a:solidFill>
            <a:schemeClr val="accent1"/>
          </a:solidFill>
          <a:ln>
            <a:noFill/>
          </a:ln>
          <a:effectLst>
            <a:outerShdw blurRad="254000" sx="102000" sy="102000" algn="ctr" rotWithShape="0">
              <a:prstClr val="black">
                <a:alpha val="20000"/>
              </a:prstClr>
            </a:outerShdw>
          </a:effectLst>
          <a:sp3d/>
        </c:spPr>
      </c:pivotFmt>
      <c:pivotFmt>
        <c:idx val="14"/>
        <c:spPr>
          <a:solidFill>
            <a:schemeClr val="accent1"/>
          </a:solidFill>
          <a:ln>
            <a:noFill/>
          </a:ln>
          <a:effectLst>
            <a:outerShdw blurRad="254000" sx="102000" sy="102000" algn="ctr" rotWithShape="0">
              <a:prstClr val="black">
                <a:alpha val="20000"/>
              </a:prstClr>
            </a:outerShdw>
          </a:effectLst>
          <a:sp3d/>
        </c:spPr>
      </c:pivotFmt>
      <c:pivotFmt>
        <c:idx val="15"/>
        <c:spPr>
          <a:solidFill>
            <a:schemeClr val="accent1"/>
          </a:solidFill>
          <a:ln>
            <a:noFill/>
          </a:ln>
          <a:effectLst>
            <a:outerShdw blurRad="254000" sx="102000" sy="102000" algn="ctr" rotWithShape="0">
              <a:prstClr val="black">
                <a:alpha val="20000"/>
              </a:prstClr>
            </a:outerShdw>
          </a:effectLst>
          <a:sp3d/>
        </c:spPr>
      </c:pivotFmt>
      <c:pivotFmt>
        <c:idx val="16"/>
        <c:spPr>
          <a:solidFill>
            <a:schemeClr val="accent1"/>
          </a:solidFill>
          <a:ln>
            <a:noFill/>
          </a:ln>
          <a:effectLst>
            <a:outerShdw blurRad="254000" sx="102000" sy="102000" algn="ctr" rotWithShape="0">
              <a:prstClr val="black">
                <a:alpha val="20000"/>
              </a:prstClr>
            </a:outerShdw>
          </a:effectLst>
          <a:sp3d/>
        </c:spPr>
      </c:pivotFmt>
      <c:pivotFmt>
        <c:idx val="17"/>
        <c:spPr>
          <a:solidFill>
            <a:schemeClr val="accent1"/>
          </a:solidFill>
          <a:ln>
            <a:noFill/>
          </a:ln>
          <a:effectLst>
            <a:outerShdw blurRad="254000" sx="102000" sy="102000" algn="ctr" rotWithShape="0">
              <a:prstClr val="black">
                <a:alpha val="20000"/>
              </a:prstClr>
            </a:outerShdw>
          </a:effectLst>
          <a:sp3d/>
        </c:spPr>
      </c:pivotFmt>
      <c:pivotFmt>
        <c:idx val="18"/>
        <c:spPr>
          <a:solidFill>
            <a:schemeClr val="accent1"/>
          </a:solidFill>
          <a:ln>
            <a:noFill/>
          </a:ln>
          <a:effectLst>
            <a:outerShdw blurRad="254000" sx="102000" sy="102000" algn="ctr" rotWithShape="0">
              <a:prstClr val="black">
                <a:alpha val="20000"/>
              </a:prstClr>
            </a:outerShdw>
          </a:effectLst>
          <a:sp3d/>
        </c:spPr>
      </c:pivotFmt>
      <c:pivotFmt>
        <c:idx val="19"/>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a:outerShdw blurRad="254000" sx="102000" sy="102000" algn="ctr" rotWithShape="0">
              <a:prstClr val="black">
                <a:alpha val="20000"/>
              </a:prstClr>
            </a:outerShdw>
          </a:effectLst>
          <a:sp3d/>
        </c:spPr>
      </c:pivotFmt>
      <c:pivotFmt>
        <c:idx val="21"/>
        <c:spPr>
          <a:solidFill>
            <a:schemeClr val="accent1"/>
          </a:solidFill>
          <a:ln>
            <a:noFill/>
          </a:ln>
          <a:effectLst>
            <a:outerShdw blurRad="254000" sx="102000" sy="102000" algn="ctr" rotWithShape="0">
              <a:prstClr val="black">
                <a:alpha val="20000"/>
              </a:prstClr>
            </a:outerShdw>
          </a:effectLst>
          <a:sp3d/>
        </c:spPr>
      </c:pivotFmt>
      <c:pivotFmt>
        <c:idx val="22"/>
        <c:spPr>
          <a:solidFill>
            <a:schemeClr val="accent1"/>
          </a:solidFill>
          <a:ln>
            <a:noFill/>
          </a:ln>
          <a:effectLst>
            <a:outerShdw blurRad="254000" sx="102000" sy="102000" algn="ctr" rotWithShape="0">
              <a:prstClr val="black">
                <a:alpha val="20000"/>
              </a:prstClr>
            </a:outerShdw>
          </a:effectLst>
          <a:sp3d/>
        </c:spPr>
      </c:pivotFmt>
      <c:pivotFmt>
        <c:idx val="23"/>
        <c:spPr>
          <a:solidFill>
            <a:schemeClr val="accent1"/>
          </a:solidFill>
          <a:ln>
            <a:noFill/>
          </a:ln>
          <a:effectLst>
            <a:outerShdw blurRad="254000" sx="102000" sy="102000" algn="ctr" rotWithShape="0">
              <a:prstClr val="black">
                <a:alpha val="20000"/>
              </a:prstClr>
            </a:outerShdw>
          </a:effectLst>
          <a:sp3d/>
        </c:spPr>
      </c:pivotFmt>
      <c:pivotFmt>
        <c:idx val="24"/>
        <c:spPr>
          <a:solidFill>
            <a:schemeClr val="accent1"/>
          </a:solidFill>
          <a:ln>
            <a:noFill/>
          </a:ln>
          <a:effectLst>
            <a:outerShdw blurRad="254000" sx="102000" sy="102000" algn="ctr" rotWithShape="0">
              <a:prstClr val="black">
                <a:alpha val="20000"/>
              </a:prstClr>
            </a:outerShdw>
          </a:effectLst>
          <a:sp3d/>
        </c:spPr>
      </c:pivotFmt>
      <c:pivotFmt>
        <c:idx val="25"/>
        <c:spPr>
          <a:solidFill>
            <a:schemeClr val="accent1"/>
          </a:solidFill>
          <a:ln>
            <a:noFill/>
          </a:ln>
          <a:effectLst>
            <a:outerShdw blurRad="254000" sx="102000" sy="102000" algn="ctr" rotWithShape="0">
              <a:prstClr val="black">
                <a:alpha val="20000"/>
              </a:prstClr>
            </a:outerShdw>
          </a:effectLst>
          <a:sp3d/>
        </c:spPr>
      </c:pivotFmt>
      <c:pivotFmt>
        <c:idx val="26"/>
        <c:spPr>
          <a:solidFill>
            <a:schemeClr val="accent1"/>
          </a:solidFill>
          <a:ln>
            <a:noFill/>
          </a:ln>
          <a:effectLst>
            <a:outerShdw blurRad="254000" sx="102000" sy="102000" algn="ctr" rotWithShape="0">
              <a:prstClr val="black">
                <a:alpha val="20000"/>
              </a:prstClr>
            </a:outerShdw>
          </a:effectLst>
          <a:sp3d/>
        </c:spPr>
      </c:pivotFmt>
      <c:pivotFmt>
        <c:idx val="27"/>
        <c:spPr>
          <a:solidFill>
            <a:schemeClr val="accent1"/>
          </a:solidFill>
          <a:ln>
            <a:noFill/>
          </a:ln>
          <a:effectLst>
            <a:outerShdw blurRad="254000" sx="102000" sy="102000" algn="ctr" rotWithShape="0">
              <a:prstClr val="black">
                <a:alpha val="20000"/>
              </a:prstClr>
            </a:outerShdw>
          </a:effectLst>
          <a:sp3d/>
        </c:spPr>
      </c:pivotFmt>
      <c:pivotFmt>
        <c:idx val="28"/>
        <c:spPr>
          <a:solidFill>
            <a:schemeClr val="accent1"/>
          </a:solidFill>
          <a:ln>
            <a:noFill/>
          </a:ln>
          <a:effectLst>
            <a:outerShdw blurRad="254000" sx="102000" sy="102000" algn="ctr" rotWithShape="0">
              <a:prstClr val="black">
                <a:alpha val="20000"/>
              </a:prstClr>
            </a:outerShdw>
          </a:effectLst>
          <a:sp3d/>
        </c:spPr>
      </c:pivotFmt>
      <c:pivotFmt>
        <c:idx val="29"/>
        <c:spPr>
          <a:solidFill>
            <a:schemeClr val="accent1"/>
          </a:solidFill>
          <a:ln>
            <a:noFill/>
          </a:ln>
          <a:effectLst>
            <a:outerShdw blurRad="254000" sx="102000" sy="102000" algn="ctr" rotWithShape="0">
              <a:prstClr val="black">
                <a:alpha val="20000"/>
              </a:prstClr>
            </a:outerShdw>
          </a:effectLst>
          <a:sp3d/>
        </c:spPr>
      </c:pivotFmt>
      <c:pivotFmt>
        <c:idx val="30"/>
        <c:spPr>
          <a:solidFill>
            <a:schemeClr val="accent1"/>
          </a:solidFill>
          <a:ln>
            <a:noFill/>
          </a:ln>
          <a:effectLst>
            <a:outerShdw blurRad="254000" sx="102000" sy="102000" algn="ctr" rotWithShape="0">
              <a:prstClr val="black">
                <a:alpha val="20000"/>
              </a:prstClr>
            </a:outerShdw>
          </a:effectLst>
          <a:sp3d/>
        </c:spPr>
      </c:pivotFmt>
      <c:pivotFmt>
        <c:idx val="31"/>
        <c:spPr>
          <a:solidFill>
            <a:schemeClr val="accent1"/>
          </a:solidFill>
          <a:ln>
            <a:noFill/>
          </a:ln>
          <a:effectLst>
            <a:outerShdw blurRad="254000" sx="102000" sy="102000" algn="ctr" rotWithShape="0">
              <a:prstClr val="black">
                <a:alpha val="20000"/>
              </a:prstClr>
            </a:outerShdw>
          </a:effectLst>
          <a:sp3d/>
        </c:spPr>
      </c:pivotFmt>
      <c:pivotFmt>
        <c:idx val="32"/>
        <c:spPr>
          <a:solidFill>
            <a:schemeClr val="accent1"/>
          </a:solidFill>
          <a:ln>
            <a:noFill/>
          </a:ln>
          <a:effectLst>
            <a:outerShdw blurRad="254000" sx="102000" sy="102000" algn="ctr" rotWithShape="0">
              <a:prstClr val="black">
                <a:alpha val="20000"/>
              </a:prstClr>
            </a:outerShdw>
          </a:effectLst>
          <a:sp3d/>
        </c:spPr>
      </c:pivotFmt>
      <c:pivotFmt>
        <c:idx val="33"/>
        <c:spPr>
          <a:solidFill>
            <a:schemeClr val="accent1"/>
          </a:solidFill>
          <a:ln>
            <a:noFill/>
          </a:ln>
          <a:effectLst>
            <a:outerShdw blurRad="254000" sx="102000" sy="102000" algn="ctr" rotWithShape="0">
              <a:prstClr val="black">
                <a:alpha val="20000"/>
              </a:prstClr>
            </a:outerShdw>
          </a:effectLst>
          <a:sp3d/>
        </c:spPr>
      </c:pivotFmt>
      <c:pivotFmt>
        <c:idx val="34"/>
        <c:spPr>
          <a:solidFill>
            <a:schemeClr val="accent1"/>
          </a:solidFill>
          <a:ln>
            <a:noFill/>
          </a:ln>
          <a:effectLst>
            <a:outerShdw blurRad="254000" sx="102000" sy="102000" algn="ctr" rotWithShape="0">
              <a:prstClr val="black">
                <a:alpha val="20000"/>
              </a:prstClr>
            </a:outerShdw>
          </a:effectLst>
          <a:sp3d/>
        </c:spPr>
      </c:pivotFmt>
      <c:pivotFmt>
        <c:idx val="35"/>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127621753137725"/>
          <c:y val="0.20025433441975579"/>
          <c:w val="0.83761816729430549"/>
          <c:h val="0.7836437357153484"/>
        </c:manualLayout>
      </c:layout>
      <c:pie3DChart>
        <c:varyColors val="1"/>
        <c:ser>
          <c:idx val="0"/>
          <c:order val="0"/>
          <c:tx>
            <c:strRef>
              <c:f>Sheet2!$B$26</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EBE2-4EE1-8B22-E9E297FEAD01}"/>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EBE2-4EE1-8B22-E9E297FEAD01}"/>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EBE2-4EE1-8B22-E9E297FEAD01}"/>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EBE2-4EE1-8B22-E9E297FEAD01}"/>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EBE2-4EE1-8B22-E9E297FEAD01}"/>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EBE2-4EE1-8B22-E9E297FEAD01}"/>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EBE2-4EE1-8B22-E9E297FEAD01}"/>
              </c:ext>
            </c:extLst>
          </c:dPt>
          <c:dPt>
            <c:idx val="7"/>
            <c:bubble3D val="0"/>
            <c:explosion val="25"/>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F-EBE2-4EE1-8B22-E9E297FEAD01}"/>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Sheet2!$A$27:$A$35</c:f>
              <c:strCache>
                <c:ptCount val="8"/>
                <c:pt idx="0">
                  <c:v>Mobile</c:v>
                </c:pt>
                <c:pt idx="1">
                  <c:v>Tablet</c:v>
                </c:pt>
                <c:pt idx="2">
                  <c:v>Chair</c:v>
                </c:pt>
                <c:pt idx="3">
                  <c:v>Laptop</c:v>
                </c:pt>
                <c:pt idx="4">
                  <c:v>Printer</c:v>
                </c:pt>
                <c:pt idx="5">
                  <c:v>Pen</c:v>
                </c:pt>
                <c:pt idx="6">
                  <c:v>Desk</c:v>
                </c:pt>
                <c:pt idx="7">
                  <c:v>Monitor</c:v>
                </c:pt>
              </c:strCache>
            </c:strRef>
          </c:cat>
          <c:val>
            <c:numRef>
              <c:f>Sheet2!$B$27:$B$35</c:f>
              <c:numCache>
                <c:formatCode>General</c:formatCode>
                <c:ptCount val="8"/>
                <c:pt idx="0">
                  <c:v>4060113</c:v>
                </c:pt>
                <c:pt idx="1">
                  <c:v>4306716</c:v>
                </c:pt>
                <c:pt idx="2">
                  <c:v>4593282</c:v>
                </c:pt>
                <c:pt idx="3">
                  <c:v>4606773</c:v>
                </c:pt>
                <c:pt idx="4">
                  <c:v>4698459</c:v>
                </c:pt>
                <c:pt idx="5">
                  <c:v>4708294</c:v>
                </c:pt>
                <c:pt idx="6">
                  <c:v>4932249</c:v>
                </c:pt>
                <c:pt idx="7">
                  <c:v>5202296</c:v>
                </c:pt>
              </c:numCache>
            </c:numRef>
          </c:val>
          <c:extLst>
            <c:ext xmlns:c16="http://schemas.microsoft.com/office/drawing/2014/chart" uri="{C3380CC4-5D6E-409C-BE32-E72D297353CC}">
              <c16:uniqueId val="{00000010-EBE2-4EE1-8B22-E9E297FEAD01}"/>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A2A2A"/>
    </a:solidFill>
    <a:ln w="9525" cap="flat" cmpd="sng" algn="ctr">
      <a:solidFill>
        <a:srgbClr val="3A3A3A"/>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[Retail_Sales_Dataset_Cleaned(3).xlsx]Sheet2!PivotTable35</c:name>
    <c:fmtId val="5"/>
  </c:pivotSource>
  <c:chart>
    <c:title>
      <c:tx>
        <c:rich>
          <a:bodyPr rot="0" spcFirstLastPara="1" vertOverflow="ellipsis" vert="horz" wrap="square" anchor="ctr" anchorCtr="1"/>
          <a:lstStyle/>
          <a:p>
            <a:pPr>
              <a:defRPr sz="1600" b="1" i="0" u="none" strike="noStrike" kern="1200" baseline="0">
                <a:ln>
                  <a:noFill/>
                </a:ln>
                <a:solidFill>
                  <a:srgbClr val="FAFAFA"/>
                </a:solidFill>
                <a:latin typeface="+mn-lt"/>
                <a:ea typeface="+mn-ea"/>
                <a:cs typeface="+mn-cs"/>
              </a:defRPr>
            </a:pPr>
            <a:r>
              <a:rPr lang="en-US"/>
              <a:t>Which Products Are Ordered Most Frequently?</a:t>
            </a:r>
          </a:p>
        </c:rich>
      </c:tx>
      <c:overlay val="0"/>
      <c:spPr>
        <a:noFill/>
        <a:ln>
          <a:noFill/>
        </a:ln>
        <a:effectLst/>
      </c:spPr>
      <c:txPr>
        <a:bodyPr rot="0" spcFirstLastPara="1" vertOverflow="ellipsis" vert="horz" wrap="square" anchor="ctr" anchorCtr="1"/>
        <a:lstStyle/>
        <a:p>
          <a:pPr>
            <a:defRPr sz="1600" b="1" i="0" u="none" strike="noStrike" kern="1200" baseline="0">
              <a:ln>
                <a:noFill/>
              </a:ln>
              <a:solidFill>
                <a:srgbClr val="FAFAFA"/>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w="9525">
              <a:solidFill>
                <a:schemeClr val="accent3"/>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w="9525">
              <a:solidFill>
                <a:schemeClr val="accent4"/>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w="9525">
              <a:solidFill>
                <a:schemeClr val="accent5"/>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9525">
              <a:solidFill>
                <a:schemeClr val="accent6"/>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lumMod val="60000"/>
                    <a:shade val="51000"/>
                    <a:satMod val="130000"/>
                  </a:schemeClr>
                </a:gs>
                <a:gs pos="80000">
                  <a:schemeClr val="accent1">
                    <a:lumMod val="60000"/>
                    <a:shade val="93000"/>
                    <a:satMod val="130000"/>
                  </a:schemeClr>
                </a:gs>
                <a:gs pos="100000">
                  <a:schemeClr val="accent1">
                    <a:lumMod val="60000"/>
                    <a:shade val="94000"/>
                    <a:satMod val="135000"/>
                  </a:schemeClr>
                </a:gs>
              </a:gsLst>
              <a:lin ang="16200000" scaled="0"/>
            </a:gradFill>
            <a:ln w="9525">
              <a:solidFill>
                <a:schemeClr val="accent1">
                  <a:lumMod val="60000"/>
                </a:schemeClr>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2">
                    <a:lumMod val="60000"/>
                    <a:shade val="51000"/>
                    <a:satMod val="130000"/>
                  </a:schemeClr>
                </a:gs>
                <a:gs pos="80000">
                  <a:schemeClr val="accent2">
                    <a:lumMod val="60000"/>
                    <a:shade val="93000"/>
                    <a:satMod val="130000"/>
                  </a:schemeClr>
                </a:gs>
                <a:gs pos="100000">
                  <a:schemeClr val="accent2">
                    <a:lumMod val="60000"/>
                    <a:shade val="94000"/>
                    <a:satMod val="135000"/>
                  </a:schemeClr>
                </a:gs>
              </a:gsLst>
              <a:lin ang="16200000" scaled="0"/>
            </a:gradFill>
            <a:ln w="9525">
              <a:solidFill>
                <a:schemeClr val="accent2">
                  <a:lumMod val="60000"/>
                </a:schemeClr>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Sheet2!$B$301:$B$302</c:f>
              <c:strCache>
                <c:ptCount val="1"/>
                <c:pt idx="0">
                  <c:v>Desk</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Sheet2!$A$303</c:f>
              <c:strCache>
                <c:ptCount val="1"/>
                <c:pt idx="0">
                  <c:v>Total</c:v>
                </c:pt>
              </c:strCache>
            </c:strRef>
          </c:cat>
          <c:val>
            <c:numRef>
              <c:f>Sheet2!$B$303</c:f>
              <c:numCache>
                <c:formatCode>General</c:formatCode>
                <c:ptCount val="1"/>
                <c:pt idx="0">
                  <c:v>142</c:v>
                </c:pt>
              </c:numCache>
            </c:numRef>
          </c:val>
          <c:extLst>
            <c:ext xmlns:c16="http://schemas.microsoft.com/office/drawing/2014/chart" uri="{C3380CC4-5D6E-409C-BE32-E72D297353CC}">
              <c16:uniqueId val="{00000000-94C7-45FE-AA5B-1AA7D39F4B52}"/>
            </c:ext>
          </c:extLst>
        </c:ser>
        <c:ser>
          <c:idx val="1"/>
          <c:order val="1"/>
          <c:tx>
            <c:strRef>
              <c:f>Sheet2!$C$301:$C$302</c:f>
              <c:strCache>
                <c:ptCount val="1"/>
                <c:pt idx="0">
                  <c:v>Monitor</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Sheet2!$A$303</c:f>
              <c:strCache>
                <c:ptCount val="1"/>
                <c:pt idx="0">
                  <c:v>Total</c:v>
                </c:pt>
              </c:strCache>
            </c:strRef>
          </c:cat>
          <c:val>
            <c:numRef>
              <c:f>Sheet2!$C$303</c:f>
              <c:numCache>
                <c:formatCode>General</c:formatCode>
                <c:ptCount val="1"/>
                <c:pt idx="0">
                  <c:v>136</c:v>
                </c:pt>
              </c:numCache>
            </c:numRef>
          </c:val>
          <c:extLst>
            <c:ext xmlns:c16="http://schemas.microsoft.com/office/drawing/2014/chart" uri="{C3380CC4-5D6E-409C-BE32-E72D297353CC}">
              <c16:uniqueId val="{00000001-94C7-45FE-AA5B-1AA7D39F4B52}"/>
            </c:ext>
          </c:extLst>
        </c:ser>
        <c:ser>
          <c:idx val="2"/>
          <c:order val="2"/>
          <c:tx>
            <c:strRef>
              <c:f>Sheet2!$D$301:$D$302</c:f>
              <c:strCache>
                <c:ptCount val="1"/>
                <c:pt idx="0">
                  <c:v>Pen</c:v>
                </c:pt>
              </c:strCache>
            </c:strRef>
          </c:tx>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Sheet2!$A$303</c:f>
              <c:strCache>
                <c:ptCount val="1"/>
                <c:pt idx="0">
                  <c:v>Total</c:v>
                </c:pt>
              </c:strCache>
            </c:strRef>
          </c:cat>
          <c:val>
            <c:numRef>
              <c:f>Sheet2!$D$303</c:f>
              <c:numCache>
                <c:formatCode>General</c:formatCode>
                <c:ptCount val="1"/>
                <c:pt idx="0">
                  <c:v>130</c:v>
                </c:pt>
              </c:numCache>
            </c:numRef>
          </c:val>
          <c:extLst>
            <c:ext xmlns:c16="http://schemas.microsoft.com/office/drawing/2014/chart" uri="{C3380CC4-5D6E-409C-BE32-E72D297353CC}">
              <c16:uniqueId val="{00000002-94C7-45FE-AA5B-1AA7D39F4B52}"/>
            </c:ext>
          </c:extLst>
        </c:ser>
        <c:ser>
          <c:idx val="3"/>
          <c:order val="3"/>
          <c:tx>
            <c:strRef>
              <c:f>Sheet2!$E$301:$E$302</c:f>
              <c:strCache>
                <c:ptCount val="1"/>
                <c:pt idx="0">
                  <c:v>Laptop</c:v>
                </c:pt>
              </c:strCache>
            </c:strRef>
          </c:tx>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Sheet2!$A$303</c:f>
              <c:strCache>
                <c:ptCount val="1"/>
                <c:pt idx="0">
                  <c:v>Total</c:v>
                </c:pt>
              </c:strCache>
            </c:strRef>
          </c:cat>
          <c:val>
            <c:numRef>
              <c:f>Sheet2!$E$303</c:f>
              <c:numCache>
                <c:formatCode>General</c:formatCode>
                <c:ptCount val="1"/>
                <c:pt idx="0">
                  <c:v>127</c:v>
                </c:pt>
              </c:numCache>
            </c:numRef>
          </c:val>
          <c:extLst>
            <c:ext xmlns:c16="http://schemas.microsoft.com/office/drawing/2014/chart" uri="{C3380CC4-5D6E-409C-BE32-E72D297353CC}">
              <c16:uniqueId val="{00000003-94C7-45FE-AA5B-1AA7D39F4B52}"/>
            </c:ext>
          </c:extLst>
        </c:ser>
        <c:ser>
          <c:idx val="4"/>
          <c:order val="4"/>
          <c:tx>
            <c:strRef>
              <c:f>Sheet2!$F$301:$F$302</c:f>
              <c:strCache>
                <c:ptCount val="1"/>
                <c:pt idx="0">
                  <c:v>Printer</c:v>
                </c:pt>
              </c:strCache>
            </c:strRef>
          </c:tx>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Sheet2!$A$303</c:f>
              <c:strCache>
                <c:ptCount val="1"/>
                <c:pt idx="0">
                  <c:v>Total</c:v>
                </c:pt>
              </c:strCache>
            </c:strRef>
          </c:cat>
          <c:val>
            <c:numRef>
              <c:f>Sheet2!$F$303</c:f>
              <c:numCache>
                <c:formatCode>General</c:formatCode>
                <c:ptCount val="1"/>
                <c:pt idx="0">
                  <c:v>125</c:v>
                </c:pt>
              </c:numCache>
            </c:numRef>
          </c:val>
          <c:extLst>
            <c:ext xmlns:c16="http://schemas.microsoft.com/office/drawing/2014/chart" uri="{C3380CC4-5D6E-409C-BE32-E72D297353CC}">
              <c16:uniqueId val="{00000004-94C7-45FE-AA5B-1AA7D39F4B52}"/>
            </c:ext>
          </c:extLst>
        </c:ser>
        <c:ser>
          <c:idx val="5"/>
          <c:order val="5"/>
          <c:tx>
            <c:strRef>
              <c:f>Sheet2!$G$301:$G$302</c:f>
              <c:strCache>
                <c:ptCount val="1"/>
                <c:pt idx="0">
                  <c:v>Chair</c:v>
                </c:pt>
              </c:strCache>
            </c:strRef>
          </c:tx>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Sheet2!$A$303</c:f>
              <c:strCache>
                <c:ptCount val="1"/>
                <c:pt idx="0">
                  <c:v>Total</c:v>
                </c:pt>
              </c:strCache>
            </c:strRef>
          </c:cat>
          <c:val>
            <c:numRef>
              <c:f>Sheet2!$G$303</c:f>
              <c:numCache>
                <c:formatCode>General</c:formatCode>
                <c:ptCount val="1"/>
                <c:pt idx="0">
                  <c:v>123</c:v>
                </c:pt>
              </c:numCache>
            </c:numRef>
          </c:val>
          <c:extLst>
            <c:ext xmlns:c16="http://schemas.microsoft.com/office/drawing/2014/chart" uri="{C3380CC4-5D6E-409C-BE32-E72D297353CC}">
              <c16:uniqueId val="{00000005-94C7-45FE-AA5B-1AA7D39F4B52}"/>
            </c:ext>
          </c:extLst>
        </c:ser>
        <c:ser>
          <c:idx val="6"/>
          <c:order val="6"/>
          <c:tx>
            <c:strRef>
              <c:f>Sheet2!$H$301:$H$302</c:f>
              <c:strCache>
                <c:ptCount val="1"/>
                <c:pt idx="0">
                  <c:v>Tablet</c:v>
                </c:pt>
              </c:strCache>
            </c:strRef>
          </c:tx>
          <c:spPr>
            <a:gradFill rotWithShape="1">
              <a:gsLst>
                <a:gs pos="0">
                  <a:schemeClr val="accent1">
                    <a:lumMod val="60000"/>
                    <a:shade val="51000"/>
                    <a:satMod val="130000"/>
                  </a:schemeClr>
                </a:gs>
                <a:gs pos="80000">
                  <a:schemeClr val="accent1">
                    <a:lumMod val="60000"/>
                    <a:shade val="93000"/>
                    <a:satMod val="130000"/>
                  </a:schemeClr>
                </a:gs>
                <a:gs pos="100000">
                  <a:schemeClr val="accent1">
                    <a:lumMod val="60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Sheet2!$A$303</c:f>
              <c:strCache>
                <c:ptCount val="1"/>
                <c:pt idx="0">
                  <c:v>Total</c:v>
                </c:pt>
              </c:strCache>
            </c:strRef>
          </c:cat>
          <c:val>
            <c:numRef>
              <c:f>Sheet2!$H$303</c:f>
              <c:numCache>
                <c:formatCode>General</c:formatCode>
                <c:ptCount val="1"/>
                <c:pt idx="0">
                  <c:v>111</c:v>
                </c:pt>
              </c:numCache>
            </c:numRef>
          </c:val>
          <c:extLst>
            <c:ext xmlns:c16="http://schemas.microsoft.com/office/drawing/2014/chart" uri="{C3380CC4-5D6E-409C-BE32-E72D297353CC}">
              <c16:uniqueId val="{00000001-0131-46F4-AE07-3EA6BA347EB8}"/>
            </c:ext>
          </c:extLst>
        </c:ser>
        <c:ser>
          <c:idx val="7"/>
          <c:order val="7"/>
          <c:tx>
            <c:strRef>
              <c:f>Sheet2!$I$301:$I$302</c:f>
              <c:strCache>
                <c:ptCount val="1"/>
                <c:pt idx="0">
                  <c:v>Mobile</c:v>
                </c:pt>
              </c:strCache>
            </c:strRef>
          </c:tx>
          <c:spPr>
            <a:gradFill rotWithShape="1">
              <a:gsLst>
                <a:gs pos="0">
                  <a:schemeClr val="accent2">
                    <a:lumMod val="60000"/>
                    <a:shade val="51000"/>
                    <a:satMod val="130000"/>
                  </a:schemeClr>
                </a:gs>
                <a:gs pos="80000">
                  <a:schemeClr val="accent2">
                    <a:lumMod val="60000"/>
                    <a:shade val="93000"/>
                    <a:satMod val="130000"/>
                  </a:schemeClr>
                </a:gs>
                <a:gs pos="100000">
                  <a:schemeClr val="accent2">
                    <a:lumMod val="60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Sheet2!$A$303</c:f>
              <c:strCache>
                <c:ptCount val="1"/>
                <c:pt idx="0">
                  <c:v>Total</c:v>
                </c:pt>
              </c:strCache>
            </c:strRef>
          </c:cat>
          <c:val>
            <c:numRef>
              <c:f>Sheet2!$I$303</c:f>
              <c:numCache>
                <c:formatCode>General</c:formatCode>
                <c:ptCount val="1"/>
                <c:pt idx="0">
                  <c:v>106</c:v>
                </c:pt>
              </c:numCache>
            </c:numRef>
          </c:val>
          <c:extLst>
            <c:ext xmlns:c16="http://schemas.microsoft.com/office/drawing/2014/chart" uri="{C3380CC4-5D6E-409C-BE32-E72D297353CC}">
              <c16:uniqueId val="{00000002-0131-46F4-AE07-3EA6BA347EB8}"/>
            </c:ext>
          </c:extLst>
        </c:ser>
        <c:dLbls>
          <c:showLegendKey val="0"/>
          <c:showVal val="0"/>
          <c:showCatName val="0"/>
          <c:showSerName val="0"/>
          <c:showPercent val="0"/>
          <c:showBubbleSize val="0"/>
        </c:dLbls>
        <c:gapWidth val="100"/>
        <c:overlap val="-24"/>
        <c:axId val="115269904"/>
        <c:axId val="115274224"/>
      </c:barChart>
      <c:catAx>
        <c:axId val="11526990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rgbClr val="FAFAFA"/>
                </a:solidFill>
                <a:latin typeface="+mn-lt"/>
                <a:ea typeface="+mn-ea"/>
                <a:cs typeface="+mn-cs"/>
              </a:defRPr>
            </a:pPr>
            <a:endParaRPr lang="en-US"/>
          </a:p>
        </c:txPr>
        <c:crossAx val="115274224"/>
        <c:crosses val="autoZero"/>
        <c:auto val="1"/>
        <c:lblAlgn val="ctr"/>
        <c:lblOffset val="100"/>
        <c:noMultiLvlLbl val="0"/>
      </c:catAx>
      <c:valAx>
        <c:axId val="1152742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ln>
                  <a:noFill/>
                </a:ln>
                <a:solidFill>
                  <a:srgbClr val="FAFAFA"/>
                </a:solidFill>
                <a:latin typeface="+mn-lt"/>
                <a:ea typeface="+mn-ea"/>
                <a:cs typeface="+mn-cs"/>
              </a:defRPr>
            </a:pPr>
            <a:endParaRPr lang="en-US"/>
          </a:p>
        </c:txPr>
        <c:crossAx val="1152699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ln>
                <a:noFill/>
              </a:ln>
              <a:solidFill>
                <a:srgbClr val="FAFAFA"/>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A2A2A"/>
    </a:solidFill>
    <a:ln w="9525" cap="flat" cmpd="sng" algn="ctr">
      <a:solidFill>
        <a:srgbClr val="3A3A3A"/>
      </a:solidFill>
      <a:round/>
    </a:ln>
    <a:effectLst/>
  </c:spPr>
  <c:txPr>
    <a:bodyPr/>
    <a:lstStyle/>
    <a:p>
      <a:pPr>
        <a:defRPr>
          <a:ln>
            <a:noFill/>
          </a:ln>
          <a:solidFill>
            <a:srgbClr val="FAFAFA"/>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[Retail_Sales_Dataset_Cleaned(3).xlsx]Sheet2!PivotTable37</c:name>
    <c:fmtId val="5"/>
  </c:pivotSource>
  <c:chart>
    <c:title>
      <c:tx>
        <c:rich>
          <a:bodyPr rot="0" spcFirstLastPara="1" vertOverflow="ellipsis" vert="horz" wrap="square" anchor="ctr" anchorCtr="1"/>
          <a:lstStyle/>
          <a:p>
            <a:pPr>
              <a:defRPr sz="1600" b="1" i="0" u="none" strike="noStrike" kern="1200" baseline="0">
                <a:solidFill>
                  <a:srgbClr val="FAFAFA"/>
                </a:solidFill>
                <a:latin typeface="+mn-lt"/>
                <a:ea typeface="+mn-ea"/>
                <a:cs typeface="+mn-cs"/>
              </a:defRPr>
            </a:pPr>
            <a:r>
              <a:rPr lang="en-US" sz="1600" b="1" i="0" u="none" strike="noStrike" baseline="0"/>
              <a:t>Which Discount Levels Are Most Profitable Over The Years?</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rgbClr val="FAFAFA"/>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AFAFA"/>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Sheet2!$B$312:$B$313</c:f>
              <c:strCache>
                <c:ptCount val="1"/>
                <c:pt idx="0">
                  <c:v>2023</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Sheet2!$A$314:$A$318</c:f>
              <c:strCache>
                <c:ptCount val="5"/>
                <c:pt idx="0">
                  <c:v>0</c:v>
                </c:pt>
                <c:pt idx="1">
                  <c:v>5</c:v>
                </c:pt>
                <c:pt idx="2">
                  <c:v>10</c:v>
                </c:pt>
                <c:pt idx="3">
                  <c:v>15</c:v>
                </c:pt>
                <c:pt idx="4">
                  <c:v>20</c:v>
                </c:pt>
              </c:strCache>
            </c:strRef>
          </c:cat>
          <c:val>
            <c:numRef>
              <c:f>Sheet2!$B$314:$B$318</c:f>
              <c:numCache>
                <c:formatCode>General</c:formatCode>
                <c:ptCount val="5"/>
                <c:pt idx="0">
                  <c:v>6550.166666666667</c:v>
                </c:pt>
                <c:pt idx="1">
                  <c:v>5558.5769230769229</c:v>
                </c:pt>
                <c:pt idx="2">
                  <c:v>4489.797101449275</c:v>
                </c:pt>
                <c:pt idx="3">
                  <c:v>5689.2317073170734</c:v>
                </c:pt>
                <c:pt idx="4">
                  <c:v>5134.4342105263158</c:v>
                </c:pt>
              </c:numCache>
            </c:numRef>
          </c:val>
          <c:extLst>
            <c:ext xmlns:c16="http://schemas.microsoft.com/office/drawing/2014/chart" uri="{C3380CC4-5D6E-409C-BE32-E72D297353CC}">
              <c16:uniqueId val="{00000000-AD2F-418D-8750-BA5E1FC6018D}"/>
            </c:ext>
          </c:extLst>
        </c:ser>
        <c:ser>
          <c:idx val="1"/>
          <c:order val="1"/>
          <c:tx>
            <c:strRef>
              <c:f>Sheet2!$C$312:$C$313</c:f>
              <c:strCache>
                <c:ptCount val="1"/>
                <c:pt idx="0">
                  <c:v>2024</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Sheet2!$A$314:$A$318</c:f>
              <c:strCache>
                <c:ptCount val="5"/>
                <c:pt idx="0">
                  <c:v>0</c:v>
                </c:pt>
                <c:pt idx="1">
                  <c:v>5</c:v>
                </c:pt>
                <c:pt idx="2">
                  <c:v>10</c:v>
                </c:pt>
                <c:pt idx="3">
                  <c:v>15</c:v>
                </c:pt>
                <c:pt idx="4">
                  <c:v>20</c:v>
                </c:pt>
              </c:strCache>
            </c:strRef>
          </c:cat>
          <c:val>
            <c:numRef>
              <c:f>Sheet2!$C$314:$C$318</c:f>
              <c:numCache>
                <c:formatCode>General</c:formatCode>
                <c:ptCount val="5"/>
                <c:pt idx="0">
                  <c:v>5416.953125</c:v>
                </c:pt>
                <c:pt idx="1">
                  <c:v>5309.1641791044776</c:v>
                </c:pt>
                <c:pt idx="2">
                  <c:v>6394.8928571428569</c:v>
                </c:pt>
                <c:pt idx="3">
                  <c:v>5199</c:v>
                </c:pt>
                <c:pt idx="4">
                  <c:v>5813.9852941176468</c:v>
                </c:pt>
              </c:numCache>
            </c:numRef>
          </c:val>
          <c:extLst>
            <c:ext xmlns:c16="http://schemas.microsoft.com/office/drawing/2014/chart" uri="{C3380CC4-5D6E-409C-BE32-E72D297353CC}">
              <c16:uniqueId val="{00000005-F597-4128-9D8E-E3523E31136D}"/>
            </c:ext>
          </c:extLst>
        </c:ser>
        <c:ser>
          <c:idx val="2"/>
          <c:order val="2"/>
          <c:tx>
            <c:strRef>
              <c:f>Sheet2!$D$312:$D$313</c:f>
              <c:strCache>
                <c:ptCount val="1"/>
                <c:pt idx="0">
                  <c:v>2025</c:v>
                </c:pt>
              </c:strCache>
            </c:strRef>
          </c:tx>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Sheet2!$A$314:$A$318</c:f>
              <c:strCache>
                <c:ptCount val="5"/>
                <c:pt idx="0">
                  <c:v>0</c:v>
                </c:pt>
                <c:pt idx="1">
                  <c:v>5</c:v>
                </c:pt>
                <c:pt idx="2">
                  <c:v>10</c:v>
                </c:pt>
                <c:pt idx="3">
                  <c:v>15</c:v>
                </c:pt>
                <c:pt idx="4">
                  <c:v>20</c:v>
                </c:pt>
              </c:strCache>
            </c:strRef>
          </c:cat>
          <c:val>
            <c:numRef>
              <c:f>Sheet2!$D$314:$D$318</c:f>
              <c:numCache>
                <c:formatCode>General</c:formatCode>
                <c:ptCount val="5"/>
                <c:pt idx="0">
                  <c:v>6341.1228070175439</c:v>
                </c:pt>
                <c:pt idx="1">
                  <c:v>4321.1568627450979</c:v>
                </c:pt>
                <c:pt idx="2">
                  <c:v>5264.3220338983047</c:v>
                </c:pt>
                <c:pt idx="3">
                  <c:v>6234.6</c:v>
                </c:pt>
                <c:pt idx="4">
                  <c:v>5831.9824561403511</c:v>
                </c:pt>
              </c:numCache>
            </c:numRef>
          </c:val>
          <c:extLst>
            <c:ext xmlns:c16="http://schemas.microsoft.com/office/drawing/2014/chart" uri="{C3380CC4-5D6E-409C-BE32-E72D297353CC}">
              <c16:uniqueId val="{00000006-F597-4128-9D8E-E3523E31136D}"/>
            </c:ext>
          </c:extLst>
        </c:ser>
        <c:dLbls>
          <c:showLegendKey val="0"/>
          <c:showVal val="0"/>
          <c:showCatName val="0"/>
          <c:showSerName val="0"/>
          <c:showPercent val="0"/>
          <c:showBubbleSize val="0"/>
        </c:dLbls>
        <c:gapWidth val="100"/>
        <c:overlap val="-24"/>
        <c:axId val="1152653920"/>
        <c:axId val="1152654400"/>
      </c:barChart>
      <c:catAx>
        <c:axId val="1152653920"/>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FAFAFA"/>
                </a:solidFill>
                <a:latin typeface="+mn-lt"/>
                <a:ea typeface="+mn-ea"/>
                <a:cs typeface="+mn-cs"/>
              </a:defRPr>
            </a:pPr>
            <a:endParaRPr lang="en-US"/>
          </a:p>
        </c:txPr>
        <c:crossAx val="1152654400"/>
        <c:crosses val="autoZero"/>
        <c:auto val="1"/>
        <c:lblAlgn val="ctr"/>
        <c:lblOffset val="100"/>
        <c:noMultiLvlLbl val="0"/>
      </c:catAx>
      <c:valAx>
        <c:axId val="1152654400"/>
        <c:scaling>
          <c:orientation val="minMax"/>
        </c:scaling>
        <c:delete val="0"/>
        <c:axPos val="l"/>
        <c:numFmt formatCode="[$₹-4009]\ #,##0.0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AFAFA"/>
                </a:solidFill>
                <a:latin typeface="+mn-lt"/>
                <a:ea typeface="+mn-ea"/>
                <a:cs typeface="+mn-cs"/>
              </a:defRPr>
            </a:pPr>
            <a:endParaRPr lang="en-US"/>
          </a:p>
        </c:txPr>
        <c:crossAx val="11526539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FAFAFA"/>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A2A2A"/>
    </a:solidFill>
    <a:ln w="9525" cap="flat" cmpd="sng" algn="ctr">
      <a:solidFill>
        <a:srgbClr val="3A3A3A"/>
      </a:solidFill>
      <a:round/>
    </a:ln>
    <a:effectLst/>
  </c:spPr>
  <c:txPr>
    <a:bodyPr/>
    <a:lstStyle/>
    <a:p>
      <a:pPr>
        <a:defRPr>
          <a:solidFill>
            <a:srgbClr val="FAFAFA"/>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[Retail_Sales_Dataset_Cleaned(3).xlsx]Sheet2!PivotTable38</c:name>
    <c:fmtId val="6"/>
  </c:pivotSource>
  <c:chart>
    <c:title>
      <c:tx>
        <c:rich>
          <a:bodyPr rot="0" spcFirstLastPara="1" vertOverflow="ellipsis" vert="horz" wrap="square" anchor="ctr" anchorCtr="1"/>
          <a:lstStyle/>
          <a:p>
            <a:pPr>
              <a:defRPr sz="1400" b="1" i="0" u="none" strike="noStrike" kern="1200" baseline="0">
                <a:solidFill>
                  <a:srgbClr val="FAFAFA"/>
                </a:solidFill>
                <a:latin typeface="+mn-lt"/>
                <a:ea typeface="+mn-ea"/>
                <a:cs typeface="+mn-cs"/>
              </a:defRPr>
            </a:pPr>
            <a:r>
              <a:rPr lang="en-US" sz="1400" b="1" i="0" u="none" strike="noStrike" baseline="0"/>
              <a:t>Is our product portfolio diversified?</a:t>
            </a:r>
            <a:endParaRPr lang="en-US" sz="1400"/>
          </a:p>
        </c:rich>
      </c:tx>
      <c:overlay val="0"/>
      <c:spPr>
        <a:noFill/>
        <a:ln>
          <a:noFill/>
        </a:ln>
        <a:effectLst/>
      </c:spPr>
      <c:txPr>
        <a:bodyPr rot="0" spcFirstLastPara="1" vertOverflow="ellipsis" vert="horz" wrap="square" anchor="ctr" anchorCtr="1"/>
        <a:lstStyle/>
        <a:p>
          <a:pPr>
            <a:defRPr sz="1400" b="1" i="0" u="none" strike="noStrike" kern="1200" baseline="0">
              <a:solidFill>
                <a:srgbClr val="FAFAFA"/>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rgbClr val="FAFAFA"/>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rgbClr val="FAFAFA"/>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rgbClr val="FAFAFA"/>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a:outerShdw blurRad="254000" sx="102000" sy="102000" algn="ctr" rotWithShape="0">
              <a:prstClr val="black">
                <a:alpha val="20000"/>
              </a:prstClr>
            </a:outerShdw>
          </a:effectLst>
        </c:spPr>
      </c:pivotFmt>
      <c:pivotFmt>
        <c:idx val="19"/>
        <c:spPr>
          <a:solidFill>
            <a:schemeClr val="accent1"/>
          </a:solidFill>
          <a:ln>
            <a:noFill/>
          </a:ln>
          <a:effectLst>
            <a:outerShdw blurRad="254000" sx="102000" sy="102000" algn="ctr" rotWithShape="0">
              <a:prstClr val="black">
                <a:alpha val="20000"/>
              </a:prstClr>
            </a:outerShdw>
          </a:effectLst>
        </c:spPr>
      </c:pivotFmt>
      <c:pivotFmt>
        <c:idx val="20"/>
        <c:spPr>
          <a:solidFill>
            <a:schemeClr val="accent1"/>
          </a:solidFill>
          <a:ln>
            <a:noFill/>
          </a:ln>
          <a:effectLst>
            <a:outerShdw blurRad="254000" sx="102000" sy="102000" algn="ctr" rotWithShape="0">
              <a:prstClr val="black">
                <a:alpha val="20000"/>
              </a:prstClr>
            </a:outerShdw>
          </a:effectLst>
        </c:spPr>
      </c:pivotFmt>
      <c:pivotFmt>
        <c:idx val="2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rgbClr val="FAFAFA"/>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a:outerShdw blurRad="254000" sx="102000" sy="102000" algn="ctr" rotWithShape="0">
              <a:prstClr val="black">
                <a:alpha val="20000"/>
              </a:prstClr>
            </a:outerShdw>
          </a:effectLst>
        </c:spPr>
      </c:pivotFmt>
      <c:pivotFmt>
        <c:idx val="23"/>
        <c:spPr>
          <a:solidFill>
            <a:schemeClr val="accent1"/>
          </a:solidFill>
          <a:ln>
            <a:noFill/>
          </a:ln>
          <a:effectLst>
            <a:outerShdw blurRad="254000" sx="102000" sy="102000" algn="ctr" rotWithShape="0">
              <a:prstClr val="black">
                <a:alpha val="20000"/>
              </a:prstClr>
            </a:outerShdw>
          </a:effectLst>
        </c:spPr>
      </c:pivotFmt>
      <c:pivotFmt>
        <c:idx val="24"/>
        <c:spPr>
          <a:solidFill>
            <a:schemeClr val="accent1"/>
          </a:solidFill>
          <a:ln>
            <a:noFill/>
          </a:ln>
          <a:effectLst>
            <a:outerShdw blurRad="254000" sx="102000" sy="102000" algn="ctr" rotWithShape="0">
              <a:prstClr val="black">
                <a:alpha val="20000"/>
              </a:prstClr>
            </a:outerShdw>
          </a:effectLst>
        </c:spPr>
      </c:pivotFmt>
      <c:pivotFmt>
        <c:idx val="25"/>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rgbClr val="FAFAFA"/>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6"/>
        <c:spPr>
          <a:solidFill>
            <a:schemeClr val="accent1"/>
          </a:solidFill>
          <a:ln>
            <a:noFill/>
          </a:ln>
          <a:effectLst>
            <a:outerShdw blurRad="254000" sx="102000" sy="102000" algn="ctr" rotWithShape="0">
              <a:prstClr val="black">
                <a:alpha val="20000"/>
              </a:prstClr>
            </a:outerShdw>
          </a:effectLst>
        </c:spPr>
      </c:pivotFmt>
      <c:pivotFmt>
        <c:idx val="27"/>
        <c:spPr>
          <a:solidFill>
            <a:schemeClr val="accent1"/>
          </a:solidFill>
          <a:ln>
            <a:noFill/>
          </a:ln>
          <a:effectLst>
            <a:outerShdw blurRad="254000" sx="102000" sy="102000" algn="ctr" rotWithShape="0">
              <a:prstClr val="black">
                <a:alpha val="20000"/>
              </a:prstClr>
            </a:outerShdw>
          </a:effectLst>
        </c:spPr>
      </c:pivotFmt>
      <c:pivotFmt>
        <c:idx val="28"/>
        <c:spPr>
          <a:solidFill>
            <a:schemeClr val="accent1"/>
          </a:solidFill>
          <a:ln>
            <a:noFill/>
          </a:ln>
          <a:effectLst>
            <a:outerShdw blurRad="254000" sx="102000" sy="102000" algn="ctr" rotWithShape="0">
              <a:prstClr val="black">
                <a:alpha val="20000"/>
              </a:prstClr>
            </a:outerShdw>
          </a:effectLst>
        </c:spPr>
      </c:pivotFmt>
      <c:pivotFmt>
        <c:idx val="29"/>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rgbClr val="FAFAFA"/>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0"/>
        <c:spPr>
          <a:solidFill>
            <a:schemeClr val="accent1"/>
          </a:solidFill>
          <a:ln>
            <a:noFill/>
          </a:ln>
          <a:effectLst>
            <a:outerShdw blurRad="254000" sx="102000" sy="102000" algn="ctr" rotWithShape="0">
              <a:prstClr val="black">
                <a:alpha val="20000"/>
              </a:prstClr>
            </a:outerShdw>
          </a:effectLst>
        </c:spPr>
      </c:pivotFmt>
      <c:pivotFmt>
        <c:idx val="31"/>
        <c:spPr>
          <a:solidFill>
            <a:schemeClr val="accent1"/>
          </a:solidFill>
          <a:ln>
            <a:noFill/>
          </a:ln>
          <a:effectLst>
            <a:outerShdw blurRad="254000" sx="102000" sy="102000" algn="ctr" rotWithShape="0">
              <a:prstClr val="black">
                <a:alpha val="20000"/>
              </a:prstClr>
            </a:outerShdw>
          </a:effectLst>
        </c:spPr>
      </c:pivotFmt>
      <c:pivotFmt>
        <c:idx val="32"/>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5248404145707245"/>
          <c:y val="0.27552763105013595"/>
          <c:w val="0.43218795524580145"/>
          <c:h val="0.63262546630039729"/>
        </c:manualLayout>
      </c:layout>
      <c:doughnutChart>
        <c:varyColors val="1"/>
        <c:ser>
          <c:idx val="0"/>
          <c:order val="0"/>
          <c:tx>
            <c:strRef>
              <c:f>Sheet2!$B$328</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7CB9-4CCA-BB5E-BFECFC20353D}"/>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7CB9-4CCA-BB5E-BFECFC20353D}"/>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7CB9-4CCA-BB5E-BFECFC20353D}"/>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rgbClr val="FAFAFA"/>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Sheet2!$A$329:$A$331</c:f>
              <c:strCache>
                <c:ptCount val="3"/>
                <c:pt idx="0">
                  <c:v>Furniture</c:v>
                </c:pt>
                <c:pt idx="1">
                  <c:v>Electronics</c:v>
                </c:pt>
                <c:pt idx="2">
                  <c:v>Office Supplies</c:v>
                </c:pt>
              </c:strCache>
            </c:strRef>
          </c:cat>
          <c:val>
            <c:numRef>
              <c:f>Sheet2!$B$329:$B$331</c:f>
              <c:numCache>
                <c:formatCode>General</c:formatCode>
                <c:ptCount val="3"/>
                <c:pt idx="0">
                  <c:v>4444</c:v>
                </c:pt>
                <c:pt idx="1">
                  <c:v>4296</c:v>
                </c:pt>
                <c:pt idx="2">
                  <c:v>3831</c:v>
                </c:pt>
              </c:numCache>
            </c:numRef>
          </c:val>
          <c:extLst>
            <c:ext xmlns:c16="http://schemas.microsoft.com/office/drawing/2014/chart" uri="{C3380CC4-5D6E-409C-BE32-E72D297353CC}">
              <c16:uniqueId val="{00000006-7CB9-4CCA-BB5E-BFECFC20353D}"/>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FAFAFA"/>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2A2A2A"/>
    </a:solidFill>
    <a:ln w="9525" cap="flat" cmpd="sng" algn="ctr">
      <a:solidFill>
        <a:srgbClr val="3A3A3A"/>
      </a:solidFill>
      <a:round/>
    </a:ln>
    <a:effectLst/>
  </c:spPr>
  <c:txPr>
    <a:bodyPr/>
    <a:lstStyle/>
    <a:p>
      <a:pPr>
        <a:defRPr>
          <a:solidFill>
            <a:srgbClr val="FAFAFA"/>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[Retail_Sales_Dataset_Cleaned(3).xlsx]Sheet2!PivotTable4</c:name>
    <c:fmtId val="1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Sheet2!$B$26</c:f>
              <c:strCache>
                <c:ptCount val="1"/>
                <c:pt idx="0">
                  <c:v>Total</c:v>
                </c:pt>
              </c:strCache>
            </c:strRef>
          </c:tx>
          <c:spPr>
            <a:solidFill>
              <a:schemeClr val="accent1"/>
            </a:solidFill>
            <a:ln>
              <a:noFill/>
            </a:ln>
            <a:effectLst/>
          </c:spPr>
          <c:invertIfNegative val="0"/>
          <c:cat>
            <c:strRef>
              <c:f>Sheet2!$A$27:$A$35</c:f>
              <c:strCache>
                <c:ptCount val="8"/>
                <c:pt idx="0">
                  <c:v>Mobile</c:v>
                </c:pt>
                <c:pt idx="1">
                  <c:v>Tablet</c:v>
                </c:pt>
                <c:pt idx="2">
                  <c:v>Chair</c:v>
                </c:pt>
                <c:pt idx="3">
                  <c:v>Laptop</c:v>
                </c:pt>
                <c:pt idx="4">
                  <c:v>Printer</c:v>
                </c:pt>
                <c:pt idx="5">
                  <c:v>Pen</c:v>
                </c:pt>
                <c:pt idx="6">
                  <c:v>Desk</c:v>
                </c:pt>
                <c:pt idx="7">
                  <c:v>Monitor</c:v>
                </c:pt>
              </c:strCache>
            </c:strRef>
          </c:cat>
          <c:val>
            <c:numRef>
              <c:f>Sheet2!$B$27:$B$35</c:f>
              <c:numCache>
                <c:formatCode>General</c:formatCode>
                <c:ptCount val="8"/>
                <c:pt idx="0">
                  <c:v>4060113</c:v>
                </c:pt>
                <c:pt idx="1">
                  <c:v>4306716</c:v>
                </c:pt>
                <c:pt idx="2">
                  <c:v>4593282</c:v>
                </c:pt>
                <c:pt idx="3">
                  <c:v>4606773</c:v>
                </c:pt>
                <c:pt idx="4">
                  <c:v>4698459</c:v>
                </c:pt>
                <c:pt idx="5">
                  <c:v>4708294</c:v>
                </c:pt>
                <c:pt idx="6">
                  <c:v>4932249</c:v>
                </c:pt>
                <c:pt idx="7">
                  <c:v>5202296</c:v>
                </c:pt>
              </c:numCache>
            </c:numRef>
          </c:val>
          <c:extLst>
            <c:ext xmlns:c16="http://schemas.microsoft.com/office/drawing/2014/chart" uri="{C3380CC4-5D6E-409C-BE32-E72D297353CC}">
              <c16:uniqueId val="{00000000-D50E-4F7D-B257-92B846C95290}"/>
            </c:ext>
          </c:extLst>
        </c:ser>
        <c:dLbls>
          <c:showLegendKey val="0"/>
          <c:showVal val="0"/>
          <c:showCatName val="0"/>
          <c:showSerName val="0"/>
          <c:showPercent val="0"/>
          <c:showBubbleSize val="0"/>
        </c:dLbls>
        <c:gapWidth val="182"/>
        <c:axId val="911590751"/>
        <c:axId val="911592191"/>
      </c:barChart>
      <c:catAx>
        <c:axId val="9115907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1592191"/>
        <c:crosses val="autoZero"/>
        <c:auto val="1"/>
        <c:lblAlgn val="ctr"/>
        <c:lblOffset val="100"/>
        <c:noMultiLvlLbl val="0"/>
      </c:catAx>
      <c:valAx>
        <c:axId val="91159219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15907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[Retail_Sales_Dataset_Cleaned(3).xlsx]Sheet2!PivotTable5</c:name>
    <c:fmtId val="1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Sheet2!$B$39</c:f>
              <c:strCache>
                <c:ptCount val="1"/>
                <c:pt idx="0">
                  <c:v>Total</c:v>
                </c:pt>
              </c:strCache>
            </c:strRef>
          </c:tx>
          <c:spPr>
            <a:solidFill>
              <a:schemeClr val="accent1"/>
            </a:solidFill>
            <a:ln>
              <a:noFill/>
            </a:ln>
            <a:effectLst/>
          </c:spPr>
          <c:invertIfNegative val="0"/>
          <c:cat>
            <c:strRef>
              <c:f>Sheet2!$A$40:$A$42</c:f>
              <c:strCache>
                <c:ptCount val="3"/>
                <c:pt idx="0">
                  <c:v>Electronics</c:v>
                </c:pt>
                <c:pt idx="1">
                  <c:v>Furniture</c:v>
                </c:pt>
                <c:pt idx="2">
                  <c:v>Office Supplies</c:v>
                </c:pt>
              </c:strCache>
            </c:strRef>
          </c:cat>
          <c:val>
            <c:numRef>
              <c:f>Sheet2!$B$40:$B$42</c:f>
              <c:numCache>
                <c:formatCode>General</c:formatCode>
                <c:ptCount val="3"/>
                <c:pt idx="0">
                  <c:v>4296</c:v>
                </c:pt>
                <c:pt idx="1">
                  <c:v>4444</c:v>
                </c:pt>
                <c:pt idx="2">
                  <c:v>3831</c:v>
                </c:pt>
              </c:numCache>
            </c:numRef>
          </c:val>
          <c:extLst>
            <c:ext xmlns:c16="http://schemas.microsoft.com/office/drawing/2014/chart" uri="{C3380CC4-5D6E-409C-BE32-E72D297353CC}">
              <c16:uniqueId val="{00000000-1F9F-41B4-B0E4-4E4404F6A6C4}"/>
            </c:ext>
          </c:extLst>
        </c:ser>
        <c:dLbls>
          <c:showLegendKey val="0"/>
          <c:showVal val="0"/>
          <c:showCatName val="0"/>
          <c:showSerName val="0"/>
          <c:showPercent val="0"/>
          <c:showBubbleSize val="0"/>
        </c:dLbls>
        <c:gapWidth val="219"/>
        <c:overlap val="-27"/>
        <c:axId val="840203711"/>
        <c:axId val="840204191"/>
      </c:barChart>
      <c:catAx>
        <c:axId val="840203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204191"/>
        <c:crosses val="autoZero"/>
        <c:auto val="1"/>
        <c:lblAlgn val="ctr"/>
        <c:lblOffset val="100"/>
        <c:noMultiLvlLbl val="0"/>
      </c:catAx>
      <c:valAx>
        <c:axId val="8402041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2037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[Retail_Sales_Dataset_Cleaned(3).xlsx]Sheet2!PivotTable6</c:name>
    <c:fmtId val="2"/>
  </c:pivotSource>
  <c:chart>
    <c:title>
      <c:layout>
        <c:manualLayout>
          <c:xMode val="edge"/>
          <c:yMode val="edge"/>
          <c:x val="0.44441740074200037"/>
          <c:y val="0.1871098103531074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Sheet2!$B$47:$B$48</c:f>
              <c:strCache>
                <c:ptCount val="1"/>
                <c:pt idx="0">
                  <c:v>Electronics</c:v>
                </c:pt>
              </c:strCache>
            </c:strRef>
          </c:tx>
          <c:spPr>
            <a:solidFill>
              <a:schemeClr val="accent1"/>
            </a:solidFill>
            <a:ln>
              <a:noFill/>
            </a:ln>
            <a:effectLst/>
          </c:spPr>
          <c:invertIfNegative val="0"/>
          <c:cat>
            <c:strRef>
              <c:f>Sheet2!$A$49</c:f>
              <c:strCache>
                <c:ptCount val="1"/>
                <c:pt idx="0">
                  <c:v>Total</c:v>
                </c:pt>
              </c:strCache>
            </c:strRef>
          </c:cat>
          <c:val>
            <c:numRef>
              <c:f>Sheet2!$B$49</c:f>
              <c:numCache>
                <c:formatCode>General</c:formatCode>
                <c:ptCount val="1"/>
                <c:pt idx="0">
                  <c:v>13139918</c:v>
                </c:pt>
              </c:numCache>
            </c:numRef>
          </c:val>
          <c:extLst>
            <c:ext xmlns:c16="http://schemas.microsoft.com/office/drawing/2014/chart" uri="{C3380CC4-5D6E-409C-BE32-E72D297353CC}">
              <c16:uniqueId val="{00000000-206F-476F-B49B-FB16B012171E}"/>
            </c:ext>
          </c:extLst>
        </c:ser>
        <c:ser>
          <c:idx val="1"/>
          <c:order val="1"/>
          <c:tx>
            <c:strRef>
              <c:f>Sheet2!$C$47:$C$48</c:f>
              <c:strCache>
                <c:ptCount val="1"/>
                <c:pt idx="0">
                  <c:v>Furniture</c:v>
                </c:pt>
              </c:strCache>
            </c:strRef>
          </c:tx>
          <c:spPr>
            <a:solidFill>
              <a:schemeClr val="accent2"/>
            </a:solidFill>
            <a:ln>
              <a:noFill/>
            </a:ln>
            <a:effectLst/>
          </c:spPr>
          <c:invertIfNegative val="0"/>
          <c:cat>
            <c:strRef>
              <c:f>Sheet2!$A$49</c:f>
              <c:strCache>
                <c:ptCount val="1"/>
                <c:pt idx="0">
                  <c:v>Total</c:v>
                </c:pt>
              </c:strCache>
            </c:strRef>
          </c:cat>
          <c:val>
            <c:numRef>
              <c:f>Sheet2!$C$49</c:f>
              <c:numCache>
                <c:formatCode>General</c:formatCode>
                <c:ptCount val="1"/>
                <c:pt idx="0">
                  <c:v>12717648</c:v>
                </c:pt>
              </c:numCache>
            </c:numRef>
          </c:val>
          <c:extLst>
            <c:ext xmlns:c16="http://schemas.microsoft.com/office/drawing/2014/chart" uri="{C3380CC4-5D6E-409C-BE32-E72D297353CC}">
              <c16:uniqueId val="{0000000A-7A7E-4397-8F8C-1208E233364C}"/>
            </c:ext>
          </c:extLst>
        </c:ser>
        <c:ser>
          <c:idx val="2"/>
          <c:order val="2"/>
          <c:tx>
            <c:strRef>
              <c:f>Sheet2!$D$47:$D$48</c:f>
              <c:strCache>
                <c:ptCount val="1"/>
                <c:pt idx="0">
                  <c:v>Office Supplies</c:v>
                </c:pt>
              </c:strCache>
            </c:strRef>
          </c:tx>
          <c:spPr>
            <a:solidFill>
              <a:schemeClr val="accent3"/>
            </a:solidFill>
            <a:ln>
              <a:noFill/>
            </a:ln>
            <a:effectLst/>
          </c:spPr>
          <c:invertIfNegative val="0"/>
          <c:cat>
            <c:strRef>
              <c:f>Sheet2!$A$49</c:f>
              <c:strCache>
                <c:ptCount val="1"/>
                <c:pt idx="0">
                  <c:v>Total</c:v>
                </c:pt>
              </c:strCache>
            </c:strRef>
          </c:cat>
          <c:val>
            <c:numRef>
              <c:f>Sheet2!$D$49</c:f>
              <c:numCache>
                <c:formatCode>General</c:formatCode>
                <c:ptCount val="1"/>
                <c:pt idx="0">
                  <c:v>11250616</c:v>
                </c:pt>
              </c:numCache>
            </c:numRef>
          </c:val>
          <c:extLst>
            <c:ext xmlns:c16="http://schemas.microsoft.com/office/drawing/2014/chart" uri="{C3380CC4-5D6E-409C-BE32-E72D297353CC}">
              <c16:uniqueId val="{0000000B-7A7E-4397-8F8C-1208E233364C}"/>
            </c:ext>
          </c:extLst>
        </c:ser>
        <c:dLbls>
          <c:showLegendKey val="0"/>
          <c:showVal val="0"/>
          <c:showCatName val="0"/>
          <c:showSerName val="0"/>
          <c:showPercent val="0"/>
          <c:showBubbleSize val="0"/>
        </c:dLbls>
        <c:gapWidth val="150"/>
        <c:overlap val="100"/>
        <c:axId val="910348207"/>
        <c:axId val="910350127"/>
      </c:barChart>
      <c:catAx>
        <c:axId val="9103482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0350127"/>
        <c:crosses val="autoZero"/>
        <c:auto val="1"/>
        <c:lblAlgn val="ctr"/>
        <c:lblOffset val="100"/>
        <c:noMultiLvlLbl val="0"/>
      </c:catAx>
      <c:valAx>
        <c:axId val="9103501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03482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[Retail_Sales_Dataset_Cleaned(3).xlsx]Sheet2!PivotTable7</c:name>
    <c:fmtId val="2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Sheet2!$B$65</c:f>
              <c:strCache>
                <c:ptCount val="1"/>
                <c:pt idx="0">
                  <c:v>Sum of Sales Amount</c:v>
                </c:pt>
              </c:strCache>
            </c:strRef>
          </c:tx>
          <c:spPr>
            <a:solidFill>
              <a:schemeClr val="accent1"/>
            </a:solidFill>
            <a:ln>
              <a:noFill/>
            </a:ln>
            <a:effectLst/>
          </c:spPr>
          <c:invertIfNegative val="0"/>
          <c:cat>
            <c:strRef>
              <c:f>Sheet2!$A$66:$A$68</c:f>
              <c:strCache>
                <c:ptCount val="3"/>
                <c:pt idx="0">
                  <c:v>Electronics</c:v>
                </c:pt>
                <c:pt idx="1">
                  <c:v>Furniture</c:v>
                </c:pt>
                <c:pt idx="2">
                  <c:v>Office Supplies</c:v>
                </c:pt>
              </c:strCache>
            </c:strRef>
          </c:cat>
          <c:val>
            <c:numRef>
              <c:f>Sheet2!$B$66:$B$68</c:f>
              <c:numCache>
                <c:formatCode>General</c:formatCode>
                <c:ptCount val="3"/>
                <c:pt idx="0">
                  <c:v>13139918</c:v>
                </c:pt>
                <c:pt idx="1">
                  <c:v>12717648</c:v>
                </c:pt>
                <c:pt idx="2">
                  <c:v>11250616</c:v>
                </c:pt>
              </c:numCache>
            </c:numRef>
          </c:val>
          <c:extLst>
            <c:ext xmlns:c16="http://schemas.microsoft.com/office/drawing/2014/chart" uri="{C3380CC4-5D6E-409C-BE32-E72D297353CC}">
              <c16:uniqueId val="{00000000-8DEF-43E0-8D0C-DA8C53F6F873}"/>
            </c:ext>
          </c:extLst>
        </c:ser>
        <c:ser>
          <c:idx val="1"/>
          <c:order val="1"/>
          <c:tx>
            <c:strRef>
              <c:f>Sheet2!$C$65</c:f>
              <c:strCache>
                <c:ptCount val="1"/>
                <c:pt idx="0">
                  <c:v>Sum of Quantity Sold</c:v>
                </c:pt>
              </c:strCache>
            </c:strRef>
          </c:tx>
          <c:spPr>
            <a:solidFill>
              <a:schemeClr val="accent2"/>
            </a:solidFill>
            <a:ln>
              <a:noFill/>
            </a:ln>
            <a:effectLst/>
          </c:spPr>
          <c:invertIfNegative val="0"/>
          <c:cat>
            <c:strRef>
              <c:f>Sheet2!$A$66:$A$68</c:f>
              <c:strCache>
                <c:ptCount val="3"/>
                <c:pt idx="0">
                  <c:v>Electronics</c:v>
                </c:pt>
                <c:pt idx="1">
                  <c:v>Furniture</c:v>
                </c:pt>
                <c:pt idx="2">
                  <c:v>Office Supplies</c:v>
                </c:pt>
              </c:strCache>
            </c:strRef>
          </c:cat>
          <c:val>
            <c:numRef>
              <c:f>Sheet2!$C$66:$C$68</c:f>
              <c:numCache>
                <c:formatCode>General</c:formatCode>
                <c:ptCount val="3"/>
                <c:pt idx="0">
                  <c:v>4296</c:v>
                </c:pt>
                <c:pt idx="1">
                  <c:v>4444</c:v>
                </c:pt>
                <c:pt idx="2">
                  <c:v>3831</c:v>
                </c:pt>
              </c:numCache>
            </c:numRef>
          </c:val>
          <c:extLst>
            <c:ext xmlns:c16="http://schemas.microsoft.com/office/drawing/2014/chart" uri="{C3380CC4-5D6E-409C-BE32-E72D297353CC}">
              <c16:uniqueId val="{00000001-8DEF-43E0-8D0C-DA8C53F6F873}"/>
            </c:ext>
          </c:extLst>
        </c:ser>
        <c:dLbls>
          <c:showLegendKey val="0"/>
          <c:showVal val="0"/>
          <c:showCatName val="0"/>
          <c:showSerName val="0"/>
          <c:showPercent val="0"/>
          <c:showBubbleSize val="0"/>
        </c:dLbls>
        <c:gapWidth val="150"/>
        <c:overlap val="100"/>
        <c:axId val="948323999"/>
        <c:axId val="948324959"/>
      </c:barChart>
      <c:catAx>
        <c:axId val="948323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8324959"/>
        <c:crosses val="autoZero"/>
        <c:auto val="1"/>
        <c:lblAlgn val="ctr"/>
        <c:lblOffset val="100"/>
        <c:noMultiLvlLbl val="0"/>
      </c:catAx>
      <c:valAx>
        <c:axId val="9483249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83239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[Retail_Sales_Dataset_Cleaned(3).xlsx]Sheet2!PivotTable8</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Sheet2!$B$77</c:f>
              <c:strCache>
                <c:ptCount val="1"/>
                <c:pt idx="0">
                  <c:v>Total</c:v>
                </c:pt>
              </c:strCache>
            </c:strRef>
          </c:tx>
          <c:spPr>
            <a:solidFill>
              <a:schemeClr val="accent1"/>
            </a:solidFill>
            <a:ln>
              <a:noFill/>
            </a:ln>
            <a:effectLst/>
          </c:spPr>
          <c:invertIfNegative val="0"/>
          <c:cat>
            <c:strRef>
              <c:f>Sheet2!$A$78:$A$82</c:f>
              <c:strCache>
                <c:ptCount val="5"/>
                <c:pt idx="0">
                  <c:v>5</c:v>
                </c:pt>
                <c:pt idx="1">
                  <c:v>0</c:v>
                </c:pt>
                <c:pt idx="2">
                  <c:v>15</c:v>
                </c:pt>
                <c:pt idx="3">
                  <c:v>20</c:v>
                </c:pt>
                <c:pt idx="4">
                  <c:v>10</c:v>
                </c:pt>
              </c:strCache>
            </c:strRef>
          </c:cat>
          <c:val>
            <c:numRef>
              <c:f>Sheet2!$B$78:$B$82</c:f>
              <c:numCache>
                <c:formatCode>General</c:formatCode>
                <c:ptCount val="5"/>
                <c:pt idx="0">
                  <c:v>6732190</c:v>
                </c:pt>
                <c:pt idx="1">
                  <c:v>7250119</c:v>
                </c:pt>
                <c:pt idx="2">
                  <c:v>7676044</c:v>
                </c:pt>
                <c:pt idx="3">
                  <c:v>7693222</c:v>
                </c:pt>
                <c:pt idx="4">
                  <c:v>7756607</c:v>
                </c:pt>
              </c:numCache>
            </c:numRef>
          </c:val>
          <c:extLst>
            <c:ext xmlns:c16="http://schemas.microsoft.com/office/drawing/2014/chart" uri="{C3380CC4-5D6E-409C-BE32-E72D297353CC}">
              <c16:uniqueId val="{00000000-D8AE-4B2E-AA02-AAA03E6D6A86}"/>
            </c:ext>
          </c:extLst>
        </c:ser>
        <c:dLbls>
          <c:showLegendKey val="0"/>
          <c:showVal val="0"/>
          <c:showCatName val="0"/>
          <c:showSerName val="0"/>
          <c:showPercent val="0"/>
          <c:showBubbleSize val="0"/>
        </c:dLbls>
        <c:gapWidth val="219"/>
        <c:overlap val="-27"/>
        <c:axId val="1044218639"/>
        <c:axId val="1044218159"/>
      </c:barChart>
      <c:catAx>
        <c:axId val="10442186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4218159"/>
        <c:crosses val="autoZero"/>
        <c:auto val="1"/>
        <c:lblAlgn val="ctr"/>
        <c:lblOffset val="100"/>
        <c:noMultiLvlLbl val="0"/>
      </c:catAx>
      <c:valAx>
        <c:axId val="10442181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421863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[Retail_Sales_Dataset_Cleaned(3).xlsx]Sheet2!PivotTable9</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Sheet2!$B$87</c:f>
              <c:strCache>
                <c:ptCount val="1"/>
                <c:pt idx="0">
                  <c:v>Total</c:v>
                </c:pt>
              </c:strCache>
            </c:strRef>
          </c:tx>
          <c:spPr>
            <a:solidFill>
              <a:schemeClr val="accent1"/>
            </a:solidFill>
            <a:ln>
              <a:noFill/>
            </a:ln>
            <a:effectLst/>
          </c:spPr>
          <c:invertIfNegative val="0"/>
          <c:cat>
            <c:strRef>
              <c:f>Sheet2!$A$88:$A$90</c:f>
              <c:strCache>
                <c:ptCount val="3"/>
                <c:pt idx="0">
                  <c:v>Office Supplies</c:v>
                </c:pt>
                <c:pt idx="1">
                  <c:v>Electronics</c:v>
                </c:pt>
                <c:pt idx="2">
                  <c:v>Furniture</c:v>
                </c:pt>
              </c:strCache>
            </c:strRef>
          </c:cat>
          <c:val>
            <c:numRef>
              <c:f>Sheet2!$B$88:$B$90</c:f>
              <c:numCache>
                <c:formatCode>General</c:formatCode>
                <c:ptCount val="3"/>
                <c:pt idx="0">
                  <c:v>3075</c:v>
                </c:pt>
                <c:pt idx="1">
                  <c:v>3530</c:v>
                </c:pt>
                <c:pt idx="2">
                  <c:v>3665</c:v>
                </c:pt>
              </c:numCache>
            </c:numRef>
          </c:val>
          <c:extLst>
            <c:ext xmlns:c16="http://schemas.microsoft.com/office/drawing/2014/chart" uri="{C3380CC4-5D6E-409C-BE32-E72D297353CC}">
              <c16:uniqueId val="{00000000-712F-47B1-8988-6F5DFD573814}"/>
            </c:ext>
          </c:extLst>
        </c:ser>
        <c:dLbls>
          <c:showLegendKey val="0"/>
          <c:showVal val="0"/>
          <c:showCatName val="0"/>
          <c:showSerName val="0"/>
          <c:showPercent val="0"/>
          <c:showBubbleSize val="0"/>
        </c:dLbls>
        <c:gapWidth val="219"/>
        <c:overlap val="-27"/>
        <c:axId val="999442911"/>
        <c:axId val="999439071"/>
      </c:barChart>
      <c:catAx>
        <c:axId val="999442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9439071"/>
        <c:crosses val="autoZero"/>
        <c:auto val="1"/>
        <c:lblAlgn val="ctr"/>
        <c:lblOffset val="100"/>
        <c:noMultiLvlLbl val="0"/>
      </c:catAx>
      <c:valAx>
        <c:axId val="9994390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94429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Chart Title</cx:v>
        </cx:txData>
      </cx:tx>
      <cx:txPr>
        <a:bodyPr vertOverflow="overflow" horzOverflow="overflow" wrap="square" lIns="0" tIns="0" rIns="0" bIns="0"/>
        <a:lstStyle/>
        <a:p>
          <a:pPr algn="ctr" rtl="0">
            <a:defRPr sz="1400" b="0" i="0">
              <a:solidFill>
                <a:srgbClr val="7F7F7F"/>
              </a:solidFill>
              <a:latin typeface="Calibri" panose="020F0502020204030204" pitchFamily="34" charset="0"/>
              <a:ea typeface="Calibri" panose="020F0502020204030204" pitchFamily="34" charset="0"/>
              <a:cs typeface="Calibri" panose="020F0502020204030204" pitchFamily="34" charset="0"/>
            </a:defRPr>
          </a:pPr>
          <a:r>
            <a:t>Chart Title</a:t>
          </a:r>
        </a:p>
      </cx:txPr>
    </cx:title>
    <cx:plotArea>
      <cx:plotAreaRegion>
        <cx:series layoutId="treemap" uniqueId="{15E9AB8A-B6E5-4022-A232-6B3F7C7D2421}">
          <cx:dataLabels pos="inEnd">
            <cx:txPr>
              <a:bodyPr vertOverflow="overflow" horzOverflow="overflow" wrap="square" lIns="0" tIns="0" rIns="0" bIns="0"/>
              <a:lstStyle/>
              <a:p>
                <a:pPr algn="ctr" rtl="0">
                  <a:defRPr sz="1200" b="0" i="0">
                    <a:solidFill>
                      <a:srgbClr val="000000"/>
                    </a:solidFill>
                    <a:latin typeface="Calibri" panose="020F0502020204030204" pitchFamily="34" charset="0"/>
                    <a:ea typeface="Calibri" panose="020F0502020204030204" pitchFamily="34" charset="0"/>
                    <a:cs typeface="Calibri" panose="020F0502020204030204" pitchFamily="34" charset="0"/>
                  </a:defRPr>
                </a:pPr>
                <a:endParaRPr/>
              </a:p>
            </cx:txPr>
            <cx:visibility seriesName="0" categoryName="1" value="0"/>
          </cx:dataLabels>
          <cx:dataId val="0"/>
          <cx:layoutPr>
            <cx:parentLabelLayout val="overlapping"/>
          </cx:layoutPr>
        </cx:series>
      </cx:plotAreaRegion>
    </cx:plotArea>
    <cx:legend pos="b" align="ctr" overlay="0">
      <cx:txPr>
        <a:bodyPr vertOverflow="overflow" horzOverflow="overflow" wrap="square" lIns="0" tIns="0" rIns="0" bIns="0"/>
        <a:lstStyle/>
        <a:p>
          <a:pPr algn="ctr" rtl="0">
            <a:defRPr sz="1200" b="0" i="0">
              <a:solidFill>
                <a:srgbClr val="000000"/>
              </a:solidFill>
              <a:latin typeface="Calibri" panose="020F0502020204030204" pitchFamily="34" charset="0"/>
              <a:ea typeface="Calibri" panose="020F0502020204030204" pitchFamily="34" charset="0"/>
              <a:cs typeface="Calibri" panose="020F0502020204030204" pitchFamily="34" charset="0"/>
            </a:defRPr>
          </a:pPr>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plotArea>
      <cx:plotAreaRegion>
        <cx:series layoutId="regionMap" uniqueId="{A2E51A72-CBCE-4E4F-A401-3EE7CFF88AF1}">
          <cx:dataId val="0"/>
          <cx:layoutPr>
            <cx:geography cultureLanguage="en-US" cultureRegion="IN" attribution="Powered by Bing">
              <cx:geoCache provider="{E9337A44-BEBE-4D9F-B70C-5C5E7DAFC167}">
                <cx:binary>1H1bc922suZfSfl56BB3cNfJVA3X4qIky3cnjvPCUmyZBK8gQPD260+vOElJ2JK1D2ZP1Wy/pKKl
1Wx24+tuND60/uvz+o/P7e2N+WHt2t7+4/P607NqmvQ/fvzRfq5uuxv7vFOfzWCHr9Pzz0P34/D1
q/p8++MXc7OovvwRx4j++Lm6MdPt+ux//xdIK2+H6+HzzaSG/q27Ndu7W+vayX7nswc/+uHmS6f6
o7KTUZ8n9NOzDzedal/dfHHPfrjtJzVtHzZ9+9Oze7/27IcffWH/9OAfWtBtcl/guwg9jxFHcSzl
sx/aoS///LmQz2ksYhwz8dfDXt108IU/dPjhKSX+UOHmyxdzay28xh//vf/de0rDR6+e/fB5cP10
tlYJhvvp2WX/Rd08+0HZ4fDtg8Nw1vgSfhNe8cf7dv6nH8BLe79yxxW+hZ766J888fIG/H1jq8mA
hv82XyTPKcOxJCyJ//iH7ruEP0exTAimybd/7K9Hf/PMv6jTw66592XPNy8v/qN8c7xtK/WXaf7v
EYLlc04JSWLOH/SKeI4Qo0Iy9M0r/K9Hf/PKk9o87I8/v+Z54nj9H+WJ3NWAkukvg/wbfIGf8wRz
jnByHxroOUtETCTmf2Ljr2d+c8K/oMjDbvj7i54j8qv/KEe8uDH9zXTT/DuDFX0uUEwxpfhBWECw
4iJBDJDzxz9y3yP/kkYP++TOVz2vvPg//1FeeXdT39ipuun/Ms2/ASD8OZOUYCLF30C4m9XJc8li
hCUS35zmpZB/SaOHvXLnq55X3v3/jZWHq467Of3eb/wP6yuMnxOGWYzlnzDB9wNX8pxwwiF0sW8O
8aqtP2ugx7V52Bl/fu2e4v+PC6rHi62/y88jhKDsj7r1Tr31/U//eD0op72v3iu57r3lX1C6/HKu
bSHo/F0Nn0X8+b1vSeGebf/+/VuA5E/PEvGcIiQIY4RyiGMc8s1ye/6Ey+cogVwvY6jSwKkEirR+
MFP10zMinsdCcJbwmCcEqjj67Ac7uPNH/LngMSWJFFhQBEkK/71TeDO0Wzn0f9vhz///oXfdm0H1
k/3pGcjR337rrGaEERVUMJYAevXnm3ewCYFfQv/LFmsxNCrhFxU6Juy1nQF5f7///0Du+Xl35CZY
zdy2q8gmVrVVuu/b9rHCfP1WiX8rxP8H4sErd8XXImq2Ze1FVpnRmHcL3+PyQ7nuw9fvqw+V1oNm
AYjdlZ90eyNdU/AswczubzXqkjitSM1QGtO4wykl41Scvv+wx3wA7r/7MAu+r5ey59lqiSSpjElp
0mHj8rfvywfgP/gy8X35IhljXScbzxzS9CVCC+3eL3Ed8+tNTv2aR2LnJu22Ub/7/gMfeSEJK/3u
C2kZ61mcHzi3iVivhsoV7kCtq1T2/QecBT2was8bzbsPkGpf4skRli2NFcsV30iBD7qxuLpmTVXj
l8g1rjmMduw3kcYtReMp7qvZwLYkYHVzz6KtIRxtay1yE+klLydE27QksvzyffHoLOeh9zt78g56
tOhsw+zGMleW83iQWOaCoK+6IePSpGO5zF3qNhFdD0uJmszhYZB9GpUSd1DuB7yhPAPjjgZtuXVz
yxawsMTsQMzwVbBFhZlPekFngECwyG1i2bZZ8Ws8bENazK5+Haa6F3paWStuiWFZQ5S6jaEJc91H
qnGHMPFe6BmihemxYixrJzH/gpaRpmuxi7DAJr3AY9ql1hqPLJuGaN+zeI1mc+R6GESg+l6wwWuJ
5NbWEGwG6urDxvlK03EEpB6/b59HQif3sNkl88JqV4q8a+1YvBNdN7pfyLgn8dUUVYl4C6mL8Mvv
P+yxSOMBEddb1A9WR3k/bIK/sQr6K7900xR9DZIvvEhmZeziZWUy3wfUZVtJI5OuqrHmCW+cV/wD
QBeesZKhoa3DW5EPkdy702KQnrN22ZA6jqqiSeBjvHhC6FDIRUcinyaHp4ueD32c7T1q10yraVnD
cC28oDEO81iQtZO5xs3+oTFb9boXPPnwfV88ZisvaizNKtECJVSOo1VlrTWCXJd0G8aPDZPN+oSp
HllR4vzzO4GvkqVupNAyNy3dLqNuj18nJTJt+v2XeEw8uS9+KNQWg3F47sSI1zSuV/qJ74POwsR7
4cPNYhAS2k753IIHprbsMuoioQO194KHU6Tf2q2WObVzAz7Y5BqlNt7UHvgAD89NErExWcH6CerG
/lIj1i+ZqcW+vAky0LkIv+tegTdiUbTyPLGV+kVIa9+sqhy3MP25BzSxGej6QQM814RO6mLayZqk
VdMtcRjEuAexVW0jn7AReWNLTS9th2eZ1o6ap3LzOfI8EJG4h7KtrMu4W8DFY7Fpc6xLIsSbLtpn
flVORddka4m3/te2k+Q315dL/0Qkf6zm4R7w2rUsxLAvEApb2eqrKrKFgI1Dk0DVKKelplPaT/U+
H1TFdXdq1r0UR04XMryf44m7QAN7AN0KHgnZREXeicgdiVpELkVLnlgf6IyUh8yL768/Nk+rGvGY
5CTezZDtqJinjBX73l7ohIjtdWm74auO6NJd0F327NVKCO5fYiFl/atsMGNPqPJIJOIelmVfMz0s
iuZaFJYc+J7c6nVdxrA4yjygOWS4rOuS5qVe5ScG6eeVjaMuLM6x8+q9E6VHUvZ1FIkkZy3sZA4O
yW5PnTKbfWIZPAKD85HV3QdYNW4Mr0bm07YU+FJSY+LfV40AEhWu4iHtldNdineuy8+62y0OtJsH
cLL0LXjZ8JzLonOpHrHt0s3RKDDEMg/gO92b0XEjMjcylPFtLo87H6JjUHxlHop5kcR9Pa57bl05
5Xsv6pQbXT8RJB5Zs8wDJxw6VtEKtWReY9Ud8ITqY7ENOHBRediEbckgkRr2HMO+MY0r9LEv6VOV
3mOqe3BDXPd0bcs9L8U2vXRbH0P+HCtUB64bL3NWtZs0MdueR0WXXOJ5bY4FkTQPciv10Ez0zPTU
gPSpwPSwEGFT2yEVpjv10Cx7vMtZgFujCVeHhrg55Y2gYYGOelCu48jES2H3fESqPdmkLw8zo/vp
+5Y5w+aBgE49vPYFq/YdRUu+ROwW9oXNfKJTo/t8WgQPfAMPsmQWc183xZITAO67ZBrqDNGhCdsv
Uw+yUw+1yrLzJR8o45cyYe5Yb31guKEeZNHUtYXca5eXtqUvVNuJl3ptA1X3EAuZtGgaRKZ8HOoC
HQzD9iCqtamO33fuI6ClHmhZUdom2qEPo3u1XjVTOV27omgDQeVBFvqj0YxcPZ2MKxf7niyxbF8z
I3kVtm6Ih9oGqXksZ7xCzeb2Q6PZpy3Z+icW/iO2IR5oWR01VMpizsa2QimxDqdjkrhA1T3QEl1T
XNRyBstHnwyGAqxP1iLMrcTDbKN3E0WW/6k6xSNO2cxDVffRymThZIXmLFmgaYzP0m24Yc7uuFP5
NPGsi9aC9LVOqoOTjUs5x3Wg2T20VpTJARg8IJ3i21HR9lSqMrD1RDy0NsCVkqoE4cnuurwViYGt
EV/DaoPzIcpdw6wTEUW7NXPGpmJJVzTjFOliCktRxMNqV2ncDyR2WT/vfbpU6tbVOwqz+pmJcFd1
u5tJD9Xisq6paMop+xTNFgcK93AaF8yQrYqmTIxxf7SrurFut4HCPZiONllrqIRdVvOkSnmt2tQZ
LAKlezgVpI5KFSWgeuLQSwvHI28KUbZhR1TYw+nqKO4pSM53BEy9dO8lZ8doiqQNWzPYgyoe16Rz
upzzjXa9SSOiWa4XPH0OSk7YwypSBTbD2kFmLWx7ldQWHW1Tb1mYdHx/TTpTaFJuzOVTQn5DNX5r
KXkbJtpHqt3qbtuiKVdV9ArC46cNi8D+GvZwmijVCdSLKa+XSh5dxT4MTTGEORR5OO0bG5lEOpdH
alKHthbXAo9x2GJHHk7hWHjRdpVR1rfrF7Whj5h1L4IMjjyUSrWUEeTrLQexdkp3bCuebpaUYaEX
eTidS+aqhpopBwJJ/CudIA6kVu0orNJAHlDd2OK4LQaXd4PZj8Mqfq+ULgLN7oG0kGoUszIuZ5vZ
Dl2nQfXmqZPXs5AHNgdn8sDdwJ70nCoddVMOp/3JS2lL9LKNCv0xzK0eRPGEJwM8X1iOVVGlpFt+
FVIFutTD6E6HpC6qxuWGzSRFcv3UjvJNmN4eRulC10URkB3V9gN120tG7csg0bGH0GEpinIi5ZTF
RRQdorq4Vnsc2B+IPYQipLXYIxxlPE5ed5v4JM3WhoWW2INoVEGdbgawSVv1b4dyOBVdFRbJYw+d
VC8bWaHpnQ37fGEW/IKysAwae8DUG5v4oGFvx7vyWg5r3psi7Bw09mCp2mmtnAOldffzPrtDLX4J
WyEeJNukNnpvwIm0an43a/JW7jwsTsUeHt04N+u28CnfbI0+7NuE89oRewxT3EMk6Yu1r1Uy5TaC
s37cNxdJkfwaJttDZNMqy4CaGWVMQXUbxfyGJiQssQHT/H4QhIU9jm0MKblSfE2ZpdExScQcBBya
eKCUdhYTZXOUjfy9GY4SmBghNqGJh8iqrEY6VtuUOwlsi4VYnaKRfwgT7mFygQPybesLm6FKXywt
HL6PpJ6CVgr1OV3GubiJWhAuW/aGOP1Z0c0EWsXDZULZFo8ysZnpyBsGslc3h8r2oIkWJQhZEbSN
MYmvnSzrq5GuPNAqHjorS+cW6llYKGzn6R7XP7e8CiqwaOJhc00cXZoEkL+SbaoPMS34cMRQAamg
0EITD6B66WgBfKMpL6m+iZb5Ixw+/By0FH2y1kxIbDgBuzhXsuPoGpUCKV4E1RHQELoPflPNAvrR
Kyi+rm/cEF+t8xiIUOkhtO5ETEVFbC4b8rIFwmEmhcBhFvcJUK40wLl085THun1Lo/ZQmyqoSKE+
/cmwqN9K0tkcY4YPS4fMAdH6a5g7PYBucKJgZTdZYADwT6Vdr5Rg78NEe/hczVQ0Ekcm31C7pO0g
xlPf1WHUBeoznwa29MkM/JocjpD2Y78PrwSxYefyVHoAdRrbpkKLyQfgp7SpdSZ6Ec3x9i7MMh48
l4hAVKQOPDpvXyxUcKuVvweJ9hlIEySeSvPB5g0v361aX8ZdF7YOffLRXMiG1y01+T6PVTYvJT5G
bf85TG8PnGqnhTVrY/Ok0oeGbq86+VTZeS4v/3lXRX2a0RJBP3jWwuRVNzOXGsHrlyPXa7rU2G2H
MP292pY1/do3AzN5q8hvbUU/Rrr5ECbag+gKlMSWi8IA/md7MVuDUjTTsKM6KjyUlrhiyhAMilP0
sZujPqWR/iVMcz+HrqNuTFzZnGFFl2wnbqNpL9uqCUvSwsMprcpSOtnCklyjt6rDH9QYthenwsNo
q9gIG2YQXWzJ2ylWrwvCg46hqE8qauVWdOO8mZwUHc4jiae3qFxUEBWX+oRKLOaYzQpWYhHvW7qZ
MSc0kNFFfcJStxbRtNrK5P2s4zSexWlcyrDuMNx6uJ/8J0OdowmYHMLji3nDL1q2hmHIpyklS9m6
eixNLoqyT8W+vUiMCjs3oz4VKYFVEq+4MTka5jcEjdcmngL19tBpFJxO8CUac8vlR4XM27YZgzZx
lHvgLFbaNaWuTc7BMmkCLPF03DoZFg99utBE6jGqh2SEc5tqPBjcvHVRElaC+nT6OIZ9Vs/iMS8V
6ep0gUZF5uKIhxnGpyLVdQK0sXoD3CRbd5CO83etivcwj/pUpLlmvAAy3JjvicEHZOkryKRhp+fU
pyG5qJcDWwdYLkNC4wZi7dbYKpXJ3AT1cOCE/z5GgT8bJ+Xag+3LahGHHppneVHQMewcgfp0o61x
Tpqu0LmMbDMe5kV3X10ilsBNo084Qh2O6ZJEOjfVZo9dyesULMROQQnPJxwJsa4ynmOdu5bjQ8yB
+E1g95uGSfcQO7Vwi8SSXueWinJK0Y6bm2Zb+zJQvpdNV2W4WVawzVDVQ6qm7ue1RWE5j/npFA9L
FwkHdu+lvthsbE9LO1QXQZbx+UYzmcmm20XndcH2j/FQlBdwX143YYbxCUcE4iTDG7g16YvRnoST
hKasGPgY+ACv+oXDuGbo9QyWJ3a5NEb+XI1tWG+e+pQj0XQYSMBG54JO71Vp3y7N9D7M7l7VWxbb
Qtq2HHPRJ7/1w4LSitKnyK/04brdJxqN0DKXket0TkwtfxNwqHDhmm4OXDJeZp3iaN12woYckJqk
HKgvabRFIgszjAdVs0VwRt+CdDZvLmVIXzX9UyymP0rQBzY0Ps1oVCvQ6yQe8pk3ZZHCaXENwUao
tTmUXVI2F53elveus+0lsSTi+VRVI/sAV9zE+Ab6f9a8T0THLxo4lxwu6qanPBWtgmZ8uY4yXtKd
1qP5eRlx5A7xNvbNzVBV0XjgUFjiI2LQa8+Edqs7tgi6ZAcOp9TrpRsjWedYrBW9LIZ62Q4ohm7C
rxEwe7cTIrUVRyJWkLm0atpP5ZhUFm7b4d2dOozX/WjnjvS/rYLS4s1EeVT/bhEbx1zuOJlzs8L7
HvW0s6yOZyYPvcCoOfBNlO6iREOZXHPZw8WteNzxeyyTJZ0xN5daWbPn8ZDI7bR07UyPs6Ely2ax
UGhht9VMD2WruwHq2STZDtIoItJuUAa9WPqiTi5bgiaa72Dt5cBIM1/ue9S9Mv0c0yON53lP68IU
+/sW1YMIq0J89svYqwn47cmQJ9BsSxmur6u9DLu1Qn3ySwyvxqjUQ74NuuiOQ7zU+TrGKrD6o160
71bqeOPIkHNWDdCyilJckiQsWPo0NUKLDargVucV724L2rwvhAo0urxf3cxwjLS2GPRmrsht0l4V
DIV1NokX4tkMtBoE7a8cJ8maFlHSpEmLhkCbeGWZiUvCGzhxzEtc1+najF95bcIqVuIF+Rru5s69
iIfcbU6/gutf6mIgUxcWh8k5+t8hqFVcxa7H3Oalaeg1heIb7hW46VNQHCZelDddOc+znoe8kaX7
xchxh5OIXk6BZvfWOeoV2iMCTuVlx9YM297tqYhYMx6D9PepXlM3LkVUTUMOB1VfF02vWGTDrlxQ
7C127RYzj5sY8ipOgEc2WbG2B5LU+GuY7t6Kn9m4k9lhnbdjsstUDCOBM3aJcRgXg2Jv0S+6b1G8
llAgwHy01ImlzpRSgQWCz/fSYinqvYQUDmc05gCMMn7Q0RLnYcbxlv0Sw11mpvoBbqK27RUnM5tS
Phoexu+nPtvL1n0JRKYBIlnvxFXVk/g32NNuYa1g7JU3Yu3GvbNQr0Ira70saOFyEU8icNF7+xBM
Wpeoc4CvVVce7DKWqZu6LgyzPuULGbS6FfbJebT15LYCtvnt3rkujPlJfdIXw6Svq7rROeNiji6b
pEeHuFgW9sTZ4SMX36hP/IL7oEXBW9nne4uI+aAbNQ+HQvRYHxc7RB/gRtirKEra+ghVXJMcygQ2
o6cqYmwI877PD4OLtDx2NdSfyzZW8hB1NQyg6Kpet2HbaJ8gxmOyw57lHJmKCRUvOlXC7IRt3KY4
rDvlU8T22Bm4kor7nBCkmnRd6oWmdUPnwBoFefDmdu9Mj+EBm8NAW97dR2Dvfw4KHT5LrJ26bUrc
3ufa9PawluTrPrFQxT1kl+OOrG1El0Nte2pxc4WxDWsB/HHH8U6m76IoLheYIJJPdLaHJqJw1LDs
78KM4mXiqWpNiZa5zwtnZOYqXKYdU4Gp0ueJLQLGRfbg0VyZNfq9qxfy2USQboJ094litqb9QHvU
5VCuvBLz/qIdyydmuZzX2wNbRZ8nVq5wzsjN0Od2xdUVao1MYfTlEpbEfKrY0nAl54Z0OWnkUKa1
lONVJVxfhcHUJ4zRZB0I7+MuF6yvD2MiLxqKtrA84FPGjO7LskhUnye0Wq6t6ehBTPX89vs+PRfH
DxneKzyTpdnmBUF+b3c6QtUc2zLJ2hgNQ8ZhY9QH1VjE5+7AeI6i0JNp892I32Gj/rIT1cfvv8HD
S4ecR0ndLczpHMPRIFzHghuCQ1Gno3Xz7ULGsNkAJPEMpKBW7quib/NEywK6O1Zedpy5IEgRGHZ1
T/kB127dDShflBXs8RHWKcx8CAsHxOfvJHwXG7PQ7EDLhLZjr+Dw91D3fT0HbRZhBsB99eW8FBrK
iDZHFd+OsozjNwNcngqKldCAvi994wp25MsYHUtUrsNVHaP4FcaauSDtqU9slBsvJCflkMeOTDqF
VVSf432cDMeQpUljr0DsImXHOVEQMBl+76b4XYmKoIVDY8/yMJJkkrEB3aHly47KwPnS7lAfFHNg
LuV9y/cQIaMGqKoZEqZ4N2+Rft9XLOyKHYx6uy+9VT1yMbbtuTCQb3VHWD4pJoOMTnyCo4aWV1x0
Z8BW0CobRvk2oqUKNIy3lXPb1G9uUy3QVmCu2AFuxI6f9jYZ5ifk/9Gs+Od4THxiGczXxSvnDqIZ
d6x7PSLUuwvVzKM5wUbM4RPM0uP2OLJ2Ha6jDXYF11rUY/cJI0JPjuP9UtBoY2myFw7GH2xR07zu
erbiQzeOmzrsZVXsvw/Fptyp15BzD47V62fSUfpi1vV0talqPpHCLSAChlRUadwpun+oENxveduc
B0l86JXU9ggbNrrDp2Y5VDEwP1/Vuor2I/y2VS8JLoY5qJCEgZ331wvwGkd8vpCclQWqX81Jk1xj
hcuwBEt8StwQNWyA7miT4zW+5Xh8m6DyTUgAID4lDvaaWxfxpcnJDjzbFtNLPNinJl2c19xDS8VL
fM5FXbnbtclHDcM0Lo3d2+WYbMB6OC6wQygvecLb6lPYm3hpEI0J43RmTR7piGe0WdrTrtvy5zDp
+L6Hq61wsEckTT4PtDpGxf5xqvFTdnq4xCE+SQ7FpXKNcU3OW6feA6uavpZVud6sNYqeaA4+9ggv
GsdFIkqsxyazK2n4sZpGM6p0NtBsv1QL3Gh7YlP9iMt91hzQE0o387bMYDh905wcWxGww6I2U90u
8QEY3WFdJeKT6MoKeieFacFoPY6A6MY/QiAKrKmEB+gIBo5AI6BvcgTHcRNZThNB776/kh7xhE+i
EwS4nDvcwT025Simy6S17DTIBM79eTm3cRC7gIjz0+9sERnI5kqJCMZ0wKQ/uOte/pqMIuxqK/Fn
ddktGZXaTJ0LwaYTcK5lWlQobLNCfCLdrKAVSRyqckUlPel5644yUUH7OCI8IMdco7YVbXFEs7qK
C5LSgQfa3CumNhK3dphA9L7TrEjGU6dw0P6Q+By6DSaVKZs0xbFR+IVg0YuRh3XxiM+hA1rheRCu
Ko66Xsar2topjxh5//3Ffo70D2QAn0JXMFHNG4lgsaPSZlobmm5JS09h0j2UxkljChZHKhfK6hfA
ev04llvYcFjic+hKLspoxk7l7Ybbk0um/iIe2zAqKvFpdNG2wrlhZ1Su6no86kpeR8LYLMwuXt5d
63h0lgzJceqoWk8YLz9r0zRhTUWYeX0/tlRDMo0t7ZNjP4+vmnbIazOEJXGfSrdV61p2JRRS7eRU
2rs+PuwteyLyPrYYPXzOwM7f4YYfgMjOQwqssYPmMFE4zOZegt1hSI+dJ63g1lK3HfpSD2NamD4J
I6TBQOr7Rk+6De5cNCyBi1bDjlPZFubFsDYq7B4k8dl0jvdFL0aSHLtlh2PPt8ACeMIyf7RqHwgC
PpeO8h3BcKqyytEWkflFrDoGF4xKGLb5ASYlDbliyU5SMc4dyzh015bDODVshhGWmm+n0SXxmO0a
lfimEwzPeSGJEkEdeEK9PNkmE9mhKraZEqs5sWKCob9RE3auRnziDVkw2dtmshlZugpYFtMHuFK5
PmHXR5azP+DHLSOMyRGbzTaB9rSJG3MQTWB8ovj+cmON4xEZZ5vtHYxoWKbta2yqsPtDxKfdRLvu
xqIlLiuBMX9Mlqo6xBiubwUh0adM7EB9LtQMwVRo/LvtyPuuwmFXKuHvYdw3S9XBjn3Q1GUqNnG6
alxkRQHUmSDNfUroGo0IhsBM53aSmcpLRWLpsso2tj+GPcBb7b1SE5eoEsfVVByy5Va7/lAxjsjn
sAd4mcdMjdvnQrvMDZXOOkmXo05o0LEH8TmhsH9gRJPOZeg8hG5hI4wNoCKI7A9/5+G+Z7WYqS0m
ED47mPTdWjqmQ4vDCKeEeamHVg5GM7jeZbhG+kAaVKfQsf09zOhe6hkaKeOYFFM246pLZRTBbcKV
xmFFls8ILYH4HNOITNkANK90aEz5qhVk+iVId58QShetCeLjlEUJHMHRZi8ztbEww/gD6JRZ0ACs
gCmDiab4Td+tze883kVYTe6zQXdWLePkIET2PW8PMOccxhPR4qkRPGdIPpA0/SlfLWpG3AxEnnjR
svlN5TrVnTaOW3OiRkMWDLK/T6YqZlJQVENAY1hGxxmz8tCvLoxMRfx5X7oqxDRxkF6WvTpKYFId
kmH7Eqa6F8yaGjwAfEaT6VVvB9WN9dF2RVis8clUiabx1DFmsrlx86mrJE5hwvAeFmx8MtXWwXZj
N4vJpmpvT8g2P++oZoEu9SLZXnV0H6DXk2lZiUPXrvUBKKlhtH841b8fJ3uxiUnIQmdRF5lDves+
JXoLm9wEN6DvSy8obQ2quc7UNFaHnXXtQcJo+bD053PAHNqg5WxKearrfv+wx3r9pY77p2a9n3Pc
A4j1WWAFWRbkgKycMYPgPso5xmuMnuoRPibd2+vCX7iBdvWWJCcaQet8jj4Pbf8hCEg++6tBGBXw
By7ECeZ8FW0670Dwm6rV/hom3sMpagcy7LFJTkx3PXBY65VX1xy1vQzDqj/uS1vpoHDSySmxKK0T
fNXGgcnPJ3/BIK5x2jCI7iiUwmc+RB9GSCQ+8wv+gIIqKjEmp/08+qhZED3QSi5pmNE9mNZxW037
NtAjTOG66I1+E/OwaYLEp33FDEhFpOvokQP9oe6ja9qr/+bsy5okt7Gr/8qEns0xSBCbw5oHkpmV
WXtVV1cvL4xeStxJEAAJgr/+OynPZ4/a0oxDIYUiWtWVC0kA9557lqc/9an/F+ULNkK1oWNaJHwZ
4qtU99Bd135Y3v+51/9hrjfqeG77ZRLHdIo3eJynNr2+SPX+lZ/gZTH+zhbwI5+riTqdSl/y46Aj
e3Llug73VpCqOkCnKspzNey+vnN7+X9orn/tDn7vTS9Q/D9AvSIk5bi2c49OYfPjlsd90yf60HVY
df2xLreuz+ZpQJ5MNtIZZ/vWBjOK89RrXg9HNNZtN2T93q3hXJchKr9Q6kG7GwkorV1G27B7n6Hh
0fNtx2Op71Zb+piftygVc5eZva+iJiNUNbTKjBMaTdHEcesypuap+qJNPSxxlnaiGc5072D3XAQ0
9KIqwrx6k3eBtts7WMj5tclYhwwe2HyHZrNjFqsl4mmmArzbu1OsOw5v+gGYpRsy6Ar6BR/Qiml8
r5MBtWMrWvnLoAf8b7PM6Vpw0H1ptuAKdfm6+qS52sOycYN+mdrxywTQVizZZmIS+4xJXtWfxibt
1LehWpDEAyHnPpkhg9tXGz5eSHonvQ9hy0aYRtnc+8bGXSEgnCwPO0Y2ySFKys3mpcSTpvKV+8CG
Ill3Rm5iuXJ1bNiyD9CFzVM4wcZ/zAXXK79rydLIgjTU07wWfEYVJgdZyAEGuNk2V3wewd9sp7oq
nEKLJXIgJFs14ZPNoxEZ0jQFdCNrc1WmAmUj9hI+LNe4W1PdZEaisstUHPVDsQxj8nl2Ay982Dfx
bWn2QI/aTKy7300i+Ws9J0LcU1dSeruXtVyqot+hUUmPyi8xHBF2Lpb+DgoNifulm0bjw1VkV9Vy
JHA1RjU2kGnvToHTzX+d5dBMVT6tAIPPAgok9RJvYrMh78cUSWKVjC42kP3Sjz6CimUHaQsOOmJZ
l0PAvZymc8IApCVn3o2yzjreqSPv6jGf+OYHgwY2RHa9VJarvSGL7Q7eYI+651O1tC/bllSjxOMw
Jcuxpcxu+VTVaQKX2Dr0BTCOWn6Sjo7Tjdp2gEA1I8tmMq8dwPxMSSYSVFDOUUpzhYzM9inupOFH
GKx0282Y+BioNnHwVtsxZnZrBe0WCZY7MDk5TNZIv3xN+giaGbOKVL8TbIhlUZeWtV+Bg8gei2ZI
p7WwLZvsfbeQir+AnjUPxzYIyITURCZ2vbMo6W7j2nf792bspwWKGRNN6f2MRVsfRl2H5KyHuJ0/
1NEgSYLtras4y8SQKn1PnOvir2lbljJkZaWG6sr7dWXXxDTp9LH1PLAcnvcEavTK01jB2pnx/lvp
fNVVWTd38iujfNYfoC7f6xzTJZxdkEpM4Q6sPivxy1OUfptas+7nIdEhvHQ7ieNc11hJ39oUj/mp
6pL93ilSHUkyy/ZBmkXwA5GNrp/nrt72Rw+NRBJhEg3fAFlcnIj52Xo3jr90mNzUNy2fabiaprYv
r+ZExeZmmZVI8jalafJJciQuf499V95DQh5dY4y0f4M6ZMhaz6qigkFQVGzNLv01Qh7W/QTzIPqx
V02qCt1D6fgkQt2P93FVNvHZT80SDtFct9tJBUP4leBbRz4QXnblcz2rSuc6uAieiC1RFjqUgSPI
b90tM3eW7I6cqea6f49kjXJ6WJB7Wx9J3U2icFu7Yu/0TJr6CP50bO5mtfJvPTwBxrwESuMf6o0Y
bCX1tPkDZ5MzVUEwrVpvuhYGx8eyWjQUKpFYq5daWpWeB601z1wZGf61rlWr82q0nWszOcYlQThQ
Srez7QfrCucTEhXOjkmcjf3u9SfqFD5BwUgVw85ww6doosqarN0iOx7GiyVPBkO7vbufPYRpB6aN
/5yQ4DnyzypEReaIguB3KJeqtxJLWORtXydDzgfPpg9hRj4jDI6GAZZnGe32vTl7B5XsS0A+nSmz
enZiw36/az9NWetwTPsMiPdqv/llpewVGRkGB0IHtxr13ONVLjdSu8UcEOKISedh9MnAMmg/R3bV
q1h1h3WtaB+yKnZyv/GbrYBgboh+UidSBtSIULLV9dkiBi3KdtM00TvOOpMUdcqXqLBkjVUhwr63
r4bstD2tbvfqahmmqCxmn5ThliJd65HEtm3eAUVOQpc1fe/UEa7xlbtWHTqY+wAUQh7TrsF558qS
zeB5p/V2O1Sk7fJpN7HLU21EBN2CsWXjoZ7bbfzsSDdAjDGmzj02GxHJacLIuL2f4HTXzNkaUiTc
wFc8m71R8TmmyroHZudo/JI0m+xveU8tnrGxHvr6O+3ljidhgGWbPUyVbNYjvtnWHtjQpfY979a6
vLZV09IzRLS8v1tMglCsA7ajnhfIMqLl2w6rZHia27plJzs1VQVuM0RMeEYkfJSu69YFfdLtQMEZ
TsAhJgerkXqYrS6MyTu8p3xd49ptn3uYxkOTrpJ6SvMZ9otVHmF/KvOt1Nu7NuGOnqTS0LqwcQRZ
dViNjPKgF4fMNzP5DQKSVcQ5BgqyfsTHZexh86FqTtGYpJgcNWUXLS/DsE/jNai79Y6qaNy3bzg1
7NjBI5WQ+OkyqaEkp/Us9rudqHSw2In3UJ5li1sPo1mORLBbjw15fkD6hTVn4mrlTpvjil1O7q2G
J0CFy2ht5hRWOYFfXbUvVT43PoQnqrZeZUgak/wo0gH7W9ZR35oH4mI5f9mN1Wmb9W7d2DmklGz3
KZ7++mNrN2TE4EvSqXzoAI37Z9nhIl7vSWu2YqQLcyec/5GucHGTYT34XQhfoXhy046baar1uPou
Gt6LOLjhccU1W6/nFgy8h3Zt6iZP23qyHzctEvZpSESQQwaHMDJqXCnaV99HeKaSR7jWp+rLBOeV
7vPcz12C/gqGiDQf2qQVp0E4G1C/1UTyKZujJeAo7DccH6j2YBnLI7aKwsKkYQqgjYroK1zlQ5oT
HOrteV/m7kUseL4PHfE9z5ttx/xlEGP6gSXgReQ0yLLN0YumApGFk1iukl4wvmZ0I8N8r+u5huQ4
hn3nUau2n+7ooH3UZxwKrC/tNLvtyOImXR/ikRj472LOql5SOfr6uPZIynmck5p+lBYpL4VNS0AB
sokcvw+jLsWRmNYnD5g/0fG574Tdb+J2nCdsmCnWBmjxIKrJqw4mquauHHqlt1ymafUYwHyJ8o03
w/psdz9DEA3da+Jz2BiWXY6k7UY/dBYYU1YPVT8faICutj9CohYfZEnHsTCkTHAnmrqP79JFX5Jc
ub0UPxJs37rKlVxZUgzLTOIl6/YtfGhlD9ekbB8g/HvRELfR18ry6daMCyquvK7aKI9buMKFHLv7
mgnPqfuQLLA9OFXca5z3YiMo0ykEvNplgaaROzf4CORpmUYn8oTxuehCvYxX3Yal/okR49djIro+
RjKJgeVZnDZUFrQHEzOzNN6PCoeRd5lhZWvvF1Cn1JgPfBD9bWfL8CDDJQB1Nzu9sVJ25CCRYLPh
GEXJUZg9xbbv+zWqzh0fmXtZ+jJen0ezxDlg6Tn5HPrSr3np6/SEcg2xlh1UNBOmbpnZ2vpUOw1j
jRS6ahy2NN93p3Q2IQyJF86Q5FShHvjgB0FvKlgpDRlX7WzzOk54Bc9WnWTTlLb8WvoqfE+h/mnv
Eiyd4Wpv7a7u5igxj8TD4hUtEHW3FZfJjtopTs3jGmkwyd0mcg4Z+R0gdIi1kS5K4UYOJe9dMDJ5
P/moOnRJy7tsGDZ3s3a9eqg8HPSLDo9xzrbF50ldNqc0TdXtwqtwXcVb/zlUa/tO0d7kDeFPPTPD
e9aqUWUV0Ra0k6XvujnbSKO8zSpUu+EYEO8WTnxNqlceb/ratUGqAo8zz4d92bfjaFp2HUBfTN/7
SIp3Ve/BWigSN4roVA5i9X1W4smVkMmHmnxvXBnce8Y4D9naDJsElTNefSiaix/AuQ/bDtsUaeKg
kaw7zzZBH9PQqS0qvsbR9RqnEDRDPu3JtanjUt3baLPuuELnT1533ic8VyFd3c2SalZ9RuU6zAfm
kig56UY36W27rT3SWKtx7TMfayNf6dJr8jDTheoDbBrCCEsCy+vzFK2q/xTVyBJucxYa1hTEtrXL
FtagFFVuEU1uetQoPitpRGmfBRaW5tsmGZ1v121a968IpfIoh2onGZ7uHmuL6ayFYKg9wEWnTK6M
7Jv2aYvR+x+mMaXD0QnsOwU6mkqc5wv97jCLIaEPENW07Ab8WRoXsdqYOseQTW2/NNAHDA+LdVKT
PKhqra/tbCnhGQxFJCZSe5v04QmtsUjQBYOyud9Y21vsC/UofHynByzJdx2aVf+pY506pxOmEtQO
XnyKLe2izwNmWmiTt4khpRAgdJ3j6UCxlJXLit3dmmUr1qEy8gOHpt+9So+9/aO1s0ragok5wnlV
jixa33G/t1uVRUkiaOZcaYZclbRP7u0ut/BLCrl//900ULMdZIuov+fQ15uC4QCbzCMynlm3HcYV
7q5XqomS6ZFjlWFHJNTMEttTvQmAhfUI+f6ppaT2J9rVHRmKdDcoAbKec17BBn5C/4GKr53zsOpL
LYIYF+efWmdM5a9UV3XmtbfRtB6nNnLqbK1aGO7Yrrwp5qTf1s+dYtAi8bpT9rPz3bwedUWGKFfd
Et80c1XyfMbs0d2Gtk0r3BLRQAxogbLnRq8zitKZw07mddnhkgsjgLm8napkvvLlJp9nmgSH6oDt
u34Ifd9nBnmaGURh1UKRLybb6Ri8ZCGvEEG6nHdq0aDVahGZdX6KdOYW5+2TiL2of1kRbSIPe0dI
XXB/OVezyiJj4lSizL5tYM2Fp47GA70uW2Sa3ugqTB+UxEUoqHNp3GekwZT51fZ7G6FKDSS62nY8
11eoA2Jx7XAEtF+8p80VWoBYfZpgcS7qnKmKNM96ZXUNS+h44M2S4SFjNJfYVQO6uQjCuV3UcXMv
W0/23GDBv+9iNhz6suEjllq5XE8ECMYd8ArKHuW48e7ar0Z9BRLzEaWHSzgiVTgo4BMyYpLnManK
z/CzaJuiGrApNq3p7pwjqMx2GIz4cy9knes9IHAEDHpyaoSh/d3sqO3vTLnYm0Xrqf2CBGf3Fs2d
tcW2RLiN6SZeuyW9DHc6ibN9S/0rRy3himqfUauD1+S2rPdiOEKsrHjWal+hNgBtYUXYndyA12In
tMB3XHvvQehHRKK8ID0QfpvXDsVYljAw0M+A0pW9pbOco0cqQOIDKUiM1XpeeVW5HjdlCcRC0V22
zWEjVLbi0ErePFUzsuEPMYQC8y/bmnRrHtVArj7D7gAJsoZJmx7GOgkJHs0meWca9CNXYWxtlrTY
QHW2LgYpdlWy1N8kG2zySv1Sr3kYbIxuR6T9umXtKvvoU9PE5Vd5KU1OcoPK/H3g+s11vUtR7qo5
RjE7pN1yUsgEkbniZnibGJZsJhHZkSMWhKSHXqXyV/CvozsuQpAH+FuWKVoZhKoft0R48VFXkYL+
uFElkMFIDXBGshpWHAWKksFfMz5N3/p+ozH2ubRux1c4tak2T0zt6al1afiO1rnab0yflG9D3e+K
IaA7rMntUPt0fh+VhLO3GJEZ7DtayxrISFuxWzWZDnsHqUOeVPHsH40qhYbUCLOltOIVeWwizoFm
o/QgN8zDUPSoVsOTYnM7oYeVr3bN+mHZ3sETOU4/aKPWpyhK7QdZivg9xu1uv5pK6C1O0YTGeOuH
bT3wVMLQd29X/QHXvLsZ4w60Nt4iIRseJ+l0nmql5pzpcfCZjsruI5S6WzYz6GS0Tj2/MZuOHgX3
2x1Xey2PUwmLkUPPwnY1I1biKtY9OafIMcaeN1L7WquKhQddTVAPryv8fjI2L6V75xdYvH6GBwea
Mxt8Wn8ENExFxteA65D4tsW2oGhMJ1QcAvpjSdz7euMoEimghKpCldGyCPawYo8KAxo8OzBZATfx
yD9HTokwe3OVaKJfYb/eds+JnCAC35DA8Nzgg2S0WWO95Ni2g/OZATZGH3RXizSnGh/n/TSVfjq2
c9nWeZIK7b9euK7naeyH4WYTYu/xHl1kn7s49f0DrYRHwRYaepRSR9MJFErhnwBFjwdsE+N4NIy1
tkjqtY9Bl0Ny62HyBJsIfGCucS8AR5SaTRrttgdpeQ3BPduobtd8ZEvcX0fROuxXsB/bv0cMsUlZ
j2jIm2qfNiyfUuJydJ4cOpUu+Tw7f02nGAVn3Yw3QdfsGezlGQoB+DsC54BRA01F+THaQSc/Sihk
wnvgTNuKg8iS+LuTpkoEMnC6HfCA7Rc9nkdMKJrP9T7bIcedguBddjUqc+yY/Trk9Vxq+JfDvEjd
wSJNilx5rpfzNqUz4uqRm43s0nLlsskiBtvDo1f0sgijdq0qpCvO6Jiw+XRFu1vlzw6iDJUl0+Z6
LGPMu94WnJ3lWRtHqmKFozYBE3NI0vh1SlGhFatXps5FunJofRwP3WvD4fRSEPjNNx97ABppNoxL
Xb8n247do4oiHl9zEQ8sH1TSJ8UENGzNp3EFtJVBl7dVRQsdF3lI9WzkEwJBmjULcIHWhyWUbMpC
sqeoYJSO3bfIIFUhY5B6qCdk2aziqg7ai28cX8p/sChQ+S2zcS/ytBdd8thXnsA0WaMpqBs7DM8B
Av7umLSWDCFjENuvADDrca/QqDtADnioNxSFyDUvZ4RRK1ve1RNp9nOckm28Uxo4bcY19fBL17V5
I4w29X2ylyOoICXpxtMi1yh5hERNcKwpQ3eP+c8Y9BH5jd4cQS7SQ46pClu+jn6wEQISdyfPUQ84
5SPph8sd4mh8itgo3UL3hwZsuF+AH3Y59BXOLhk8h+LkhvCEoblkLhpPDXgW61efBGWLkvPSXXns
174wTOvu0FMq5yJBIo3rstkMoT6iG+zVTZnCfg3ky/4SD4a0tKlo60Zt16UjQubQiVSKFXBiIFhQ
TTlgno1R6FRd83WjO2oWp9MTQIIJ0/oZtV0GHDbuMmjz9raY8Rj0x3Rb4vlNNKzrI/QOcepoVlGY
mPyiu6GHnqvDhMzhMB1QJ6Z51Bt1xROdhO3cxZLKV3hGD+7Wo7XfNL54k7YpapCNTg9MNP32IcK3
UVFWx45Oy/HiZo2GdJX7mt4vlw76poymbkPxBb4sDKZCWVUPYYgtmhWzUI4FnnbArESOWQtDt0rs
oMZvTUB3DTpVEAN5M26NZhQDgqFhmhzktivSaiZzbdW0yAeGzaNCqSjb/XtXYxrxuW391B3TKh0j
j6ur6YiwZG6apxTlPtZyokTKjhql0fxW65R5mblYwa3Zi3SRLzHwuQbxL8D/3Vdl0qV71dEyRY9T
hYHP03ppVOFYEGSf5GKd4WsM2Zw2/bkeMPfCQ5JqejQCjQ8/IEdxmW8gSq2Yz3fMkCZ0uo0RjSgI
407eeI1J0i2qa8lvURal9t3Yt525FhX10zlaEGb+mRJSkpxfarbjMg3RkvUi8dHtRGDw9BQtdmmw
x8GGPleojMdDWAZp7hvrIHQZGBHry96DRZZLYjHkaWg/wmLGVJH7JrnV5Qv1Fpv/iHyDdt2vox35
2ihZ4WvYn72uaEA9hQzqPBabW05hGhU9GaDs/qrv+E5egSoydt10mATmmgwgABwg3SRGFng2d2Bb
F0QtOs4mSZac8qGNMqy5O65tSDFrZLDHOJIY1Or52EQx5j18xIgnZD0i1mQW5k2zwtSCpSe3LWo/
6XSLyAhLt8QvCphehay0aVFxe8tiY+0rs3BVfxNVugy3KGwbcexZvah33mM0U/SVbCuoE0FOfWzG
sec3ZdWP3TsvcWFuQiI7e00WROrcrfisCSLHw84e20UM1fXWGtW9R6PXlGtOFlTLc9FOcgBsncKj
rSH5gsWsoxzeHzzoAnNAIdWxAzX4YmEsPsHBkNg4VwoGmMNhwCjILmcUYAYX1olWm0ec0yOAZ5Bx
MEpD7abCO4rLDnGVYnW3v8f0pNyOK1byUe27uEUTzaObJCoVCjtO4F6XXMZ4MrkiLef6qmvFzG73
foLINU7C5D75ZlEwregWWIccXaW3UGex50xgxpmAdEVmK9ecA9iwn4cVlvWPE2wXbHK8WL3GwDQ2
hvR1aXa1trkavO+KMJhLopyz/J6ZMh3PKcTl/jSPeqFFtQY93iYWPjWASAnmrVMwYjk2APHjLLJx
HB0xo3RN0ctKoe3Us9WokOjQ0C+bQMz7TblX7fYMS4bUAXuvS7N/pyOj1VfdTaQ/Ewqp45kA9Z3v
INA27qWHJTVqm5Gl222cRjb8EmbW6tsQqsgC4NsSme8K5UgGfHnBbKWxFmS/2aV3Cxmsz11AcOjZ
4CO0xbInSZeDG88xM0/TC6NxlUcFMul9vyIZ+D3xXWXvjNvj8Vog9m6/3G1RQuugXEB0uxVp+xUw
X0SLlslIW5i1op/J7YinfTigsu5wQGIjvbT53mj/oCKz0jxEUWywWORsIJfQ7HIFlQZchUrCMPVg
xdpHUHY3ovm+XM7H72KBUh32Bqw6z5MKcUaw3/XvqDGJw9qr2DC7TEsLoT8gJgRFiZo0pKAJi0Cv
odVc3ie1cP6IbRReiGs/Nuubaze93U67GNgHsy08RfMyt8t1CGLfPkgx6PXh4uFIT3ZYymyA2c2c
oRqtLmC53lacuRhgPsoQlLi2NZQG9xiUDPBgQG28A9qaO6BWDMGVKXNfIFydZQZhUeIPG9cdUDsz
18+gScSoiFaEMj+3YDbiXETGBrwb1SpL9So0USD3jgTzrPVqLM08uayB3i/NJgkeAc0x+zbLG4Ck
CuAtABvivgCt2Jso4w7la5sx7LIOGGI/Qe2RwaQefedxgzwU4UDjlvL6ExTWYTHZ4hFiM18Nq2NN
m/sZ/uGoQwnfWFwYWoPKUfybNQ72vBGTV5hUUZcTMIJsFkk3lzmMkul7it+OblZfV/qs6gv2W6H9
3vRlz0zLhymx5gC0YF/Aa43K6Pxv5bKRLdi0P8Goe9sKwttpyfZQswcMrMal4CXE33+OwfSjsxAP
6ThMo+0PRH1s0xe+/jk+84+GQqynK8Y1eF3aPEuAFg37kxKaH+2EJhgeqrIR4ohjkgBEUiu5s9it
7b/Q8P6BYRVGBr9l+gAKSxwYaZhMRFh/cz017mbw0QQbQWs0AKdkbRELINScPG4W0C0arDYi+RRt
uE//nEJ1YRX9HtvoB2JZhRHN1kRGHCekmfZFAx3BHciDc456DeNHzOLk+Z+/0x+RqX7ggprZ4lED
p/gIQ4BZvHNhKpdCV6hzC4+TCe6kcCTpUZVuYfwXV/gPSJY/uhO14IfhNEnYkUtkcjjYzhxmYM3/
4gv90av/wD7TSPSzolYMzJHha2fiVy91+eekI+QHeijK9HnQVcmOAbEfWW3CuVl6+idf/AeGmYtj
N04LZ0dg0AcMUpusjIE8/vPb/EdX5Qd6aLmtjWOq4ceKRBZn+lpmcY3T/8+9+uVd/4Ecl3Sagh2E
65LsA7x5nULK5D69++cv/gdPKKG/fXFu4sHrrcXjUguVfLfAlHxOeEiQKySTQWd6ARv7BF0J038q
no/+6AhTy8oL2AixI+JQ2Yd0Nva+jQGv/vMv9Ovm+jur+0c/GNEGClioSo+DVDUQaDUGj+EK/nkL
seOvKSpv/J8xjUd+1ej2pd2blxhPGjuVtllq9CpVfUA64/dtpYhuzpxASfZfn+7fv23/Ub1Nj//1
Oezf/hN//jZpNPtV7X74499epgH//ufld/777/z2N/529Tbdfxne7I9/6Te/g9f9+/sWX9yX3/zh
gLrchaflzYTnN7v07tfXxye8/M3/6w//8vbrq7wE/fbzT1++D81YoOkxzTf3099/dP7+80804RcF
8L//4zv8/ceXr/DzTy9fhqb/y/2X78vv/NrbF+t+/kmSv0ISBR+ERDGpZHpRjPi3y08E/2sSk0Rx
DsEYU7+aAYwIPq1//immf0WmmSLQBykuElBUfvqLnZbLj+RfiWAJfitNoeKHcxL/6f9/vN/cov+5
ZX8Zl+FxakZnf/7pIoz7nwdKpEJR+ETjPwzvlpDkh2PDzFQuHLzLQ1Ppx7gEs7KL5s9DSqvc7C6L
XHed2m0/gb33r8JE+K+ahH98c8ifBGcK9CaJQxNf9LfrdIti0nqhe+xd0X4qHb/QTYAHm81uGYZ/
YAb0bXLb2LW+WjRpbt0Uk28jJnAHDPXr4VC71F7cZvbtHnbZNsOQmt2MBqNqwxp6PRs1YkRn1R0F
Ea5YTFgnTGT2KpxKoovSaIGWnbAOAzrZ5DPnL7SmCth5ghfEWEBn++bjB7CSe1Is3N5VzQD0uOlc
PgFdPvacYiTPekvv4WgTvcRokEIGX6L9yYQquU2kjV7Enm45l5N6uHBQMiFoeld1BFZ7URTet82c
YvwIfn/cgoZS9xxkikDYjepWdcWaZjvvGDPTfDMR2LyJqKMO1v9zcnvBPNCwRM3iz9HMJnozl9Gs
r5CAVCI4BDuqiUoOJlMd5GdZpi3NO8A3z3D7Aj8OWIqrs0u4NxgB4RTW1t66ykQnDNrq4Wmg1fo2
gI31aUytbTNyyWjLyQ4BNehB3n/0iMcAniT98A4g9wc0l/AbLzH+VIm7kWN6o8ZRn6rWINDJyOYK
aSmf+UIAjS6XCMN+2QCQAZ5Isq5rl+aGt+hlT/uwbfeLnnfcrK67WeU2IACWw2FHVhITrllOt2Mi
knPdb8OJrrV/qTC7vlKlr+BltexHa5EYvS+43WAAky/9yMmBj9r+P/bOa0dyY8uiX0SBQc9Xkumz
srzrF6K6qpreBE3QfP2slIQ7koCLwQXmZYABBEhAq0xnJiPO2WevfeKQRPh5V2jXTbVyOvtFlmyL
tmtvTK3YNQYBfIGN85Rw497bi6HPNz5Pjs20YRTnJZvY2lXZlUuzQHTZttVK3n5cSVvUUOuQ4N0I
as3wt8oy8NcMY//qJMJ7pb3Xb9AK+Uwn6MVCmowP+ZwPCYS4xNt0Yy6d/6ScJsN0Mg7XhFOwZH3u
I7vyWztIZIoWu3j9k2uQFxXAPhWPXtL7IlK2Y4uGgbQGiVM0EstJ32fTj9xjgL1tsT3ovMQ6ZARg
fcbTIiYEVmu93rgg0Bb8VJatF692zZ+1FQ8PulmT2uRi8mNk5S2Pkxm732tidI/u1PvPw9AbMsBo
ov3IM2M+Z2NlPZFao4tobmbpXtgg61ebelZNF8XKjqet0NjsgykrpxnSMaZdg7uT5jCQM/+zXWam
lSo3jHPeEVr7w/P6Zbe6jFx9GxsWz7VDPv7clXdTlReRTMbyqc8Me1838sClbu+9ciIalFls1c3T
tqhN81fSuO1XNvf5foFivpHFmB5W+NdIxC3dWiJNdXGoxU66nbU81LMYnp3J8D/z2IwPWuOskWaX
Wlj308QQvq/sfaFLsiAyYkNvVtGlm8Wsu1eIHLkpx0lcsFTbH/Gq6u2IMfWX4Qixmeqpfqg15T02
ky8+0CCcOzGu4y5OaYCX2eufmaqQnah6/TyQrfCGd0++NLlpPiMLWYe0R/xvMbHGkV2oYgrHsZh2
Lf0R8gwL0fswwwnbfZaZUSen1OzYUVXlpWc9Gw3xlxubr3zr1ngX50v6K45Nx91biz6uLFi1m3WP
RriSiI17ftM4DQOQFC3Pt1dUsHzsZh3fuGTtij0vTsCqZL+LZvxpH3zS5iWo43ThQHJ99AEt4zRm
vtIlIQbaON8yJ1rqyDTHaoPi5frnoV2q40o2fL+VFnkjgacZ3iGWnvhhM52+G7tVHaTuxq+9aXRx
lGtq0rDATJkGxM0u9ZPKgB+YR5RuEA8+Q6bFnl7GHPPTITY6IlJkXqz3V4akD4WZqk2cZPNHjTZx
Gbq0N44pZdNGacv7MmFEjJaEFwZ7ivZYY0n5lvHC2Gdt0s3kGpjb9XHEmL6oZZCRs1T1Gx9+GIZq
RY4Np6XwzV0RD03O7FwuOjZPcALccRKtfByISCD0tRXvc6vMSA1pIcAUdYQ7Z5TDu1ZPTIhdeJTX
ymr1N5kl2e/rHD6zcTCYSa1+5A9rt9XLpL+dZsf/6k1WP+py9vOdaQ86XlxnjdewhFbZLcms7JD/
LTvJQWJ8SFrXfIoXUC7EAR76oEEX2y95xy9QFSuO8Spdp5jaMUcOSoqczQVFX7QtZ6bFecEwm4y6
pljqATe6PVah4ZjYkLwCjWpXkSjEpoPrveOxWeSFqydG+GLON4bNrNrngrUXp6LL4Sm0uIYp8wYc
tuV8lm3MhZdczVC6dIejahT+jDI1tSGsmqq+k3E/hlj29HOrFS6Y3mLfYUVL041fuSbmSOVcBDPV
MCHS7Vwt3cRpuqanypfTjr3sOExcQNY69Bw2rKGFmemDJnwBTqGvPQMONenXB12jSBg6Y5PovveV
o04mIbF8LCzAftz/6hbdu13XgpmrPszatmftAK4+JgtvlcVeDU9vhnutIDJ9cOa7dBL+w1pMyYvA
bhQ0xuKGcacz4W1TMuARSmygEb879yxPRpLreWwNR7Oey0aqT7VkBc8Min9g6AnsClGYGDQYzOsB
gRjdjbemeCLqTdkpLuRR9jtLb1oqCCN9UnM+XdSKPZmFNLK44PEXdwBG5sWaBUZMupHsYcaUESzW
oJ9AETZrRcK4asqHUUtVoDWrCKnJtjit6ogC9tNSAOqT090WS6IjOcYMdfKWn8cXQlXgNTsOzdTs
1oLNT1ja0y3DDIxsXl57dxPpMzleSGFWUWFYBvmJTtucrgz8G7ccZvSGDxV1EIXQr0ql62Xp27k8
4OtcHxy8dsBAJhOkANRITw4A81YXGIWlBxmy3fe4rN6wY8Y0fI4eXfS2GpRKyUlr272rDP1clLUy
kEPLrA3Zg7tgNVd23cPWVPF0qDMHSz7iGtVaUY31o2Ut8tQvwzqGqrSAJNyEyeW2HbPxdbB74xXp
rty4ibdCYFGq4N53SFXENsHcepNL3flc28K9t7p4ehErJWUI41McE48khHAwqL42Xa83zzKp+nkj
yG0GOwETvUPAXi+F3rF5vnatpxx1fq/jpWF87nhvc0/uUzjTuTURY5+5PcQz2BO/tMNvgoFkhB3w
Szx7Ekf8t19gfNyq1ahMbvR8ebRx86cBFbthhfWS6/Zen5vuzGa6lDySpGnOaV61vwY34cckDOvU
9X2xOFcJ/ytD4VgcYpma7P7cyamcbuvKcrBGJRqBFGXFIpiNlRAeeZvos1dHeSJ419tl5QXKCz8r
o4KC2N7a6NWPqos77TjGbqIzPDIMdfQdiTouREHR0ZT+cVRu6VH26DMVsBPrzNWs4tjiUOup1gzv
qV0n4xUd2nnloc7VEQuneaoEJv2VQweQgKPieWljVZ8YgKUSF9Ukp6CY4YEiL/M7SlYo9NNal9qH
pzGaj+LrxD9wdcqozWTUfRbiCOrVdtCdsQt5T/zuiG0wfi1LBV+wlCo7rynxHAcb4uZQNt24TTup
fesij49FLDBY69wqh2WeOIobL83fzMnSU7oEbXjl3W5vLLHmDAIrczjYHOa05KVxWq0E6p5km3MF
NJOFjHshK/irbxZ+iRGfsjVfcHaVaeSmSdxj5u8XhDafRUcDlA4W8790rn+2hn9tBf8hX7rsXTZ8
XTgu8Sk2YMA/M3dqYxzGMmOIEQsmJ82Q/CT391GK9s30q0dYLy5WdLKIIvNHzzjwP4JL//jxjq57
7GcSOrm0/5CEirg3qmLShk0X96yqgmA/8+KX/0MA4u8d7d+aTv6WvnHtOHV+DmjP35vOpV+VMa1k
H6hkoCdUY5uErmZq3t5KQY/CQrWETxl+nX7VXE8GThyJn5U1UNObYBZxWLR6PDttNTyAjvg315cs
dMgIvmhTu7wZBo1Cxm7iOhy5F4c71P/mz+yz/22l5Sb77Jq++TX8U2r5mzrzf0iPgfbEtnpNDvr3
kkz0XabZX9WY//6iPwQZ1/3t+gkXtuMxa73++y+CDJ97Qotdcf2EGNfAzz8FGcP7DVuICbJEzWBd
/Rv/EmT4I95dvkpH4RB8R+M/EmSuuupfP5+6R//qW5ZwuOQxpv5DXs9qG1jQx6aadRRjVJdyeBpV
Mr2lalC3gJtPo9ZpD7U5MKIEQGhPAEdU6vDCBSPCvHyvik59MOXKDnHhjxvm2Ha4rv4YYPEYthkA
3/3s6PMD3z5lGDe1d8ga5Tcz4Z/T2FMwrb62kTk9k9NYzV3rT/GTNPCrM5vvX83Gqj4aj0VlGia/
oI+L4m5p7IeiKdWJhR2gb6YzvZg5jbeer3GQYJqNfACYx6bx37A7WaGYIGTrQs4bR9OmnV7Ddc6G
kXG0tAzRFvmoV2Z6BacbUiwG/6GdtSIaqa4frYqVZn3CbDSZeryO3WDvoYrkDv/p9MqwAwTKiMtf
uBnrszKT9KfnVBK7SD/8pKzvn/LRqNiiGFMkWQ65apYy3SzKK9Qo/MKx+FHkSFCORVK7Lj3/PAkI
ppAVbg1TWQkkxUbWjEhe37a4hQmRf2+ES1UbtxNAHwlRTdAp+8YeWIQaLG7hvXha2Z9SKSrmPt7a
KiLuGkKSf/+Q//+R8D9ItIbjX/X9f38e3I11/vHzrwfCn1/y52ng/OYT/Y9ibwJvck7/92lg8sgj
sHp0DK7lUKX+6zQwjd9sIVzXd73r+fHXw8D/zbZQdflC22UqyyDgP1Fnf3/a/3YagE2xUcdAJLX5
5585TEmSsIKiZs3KSKLRvhPF+HEtZgMKzfjOLLX+RKW6RKVmNadaARzYVZ0cutnLT2T7iXC0bT6A
9WJ/+R3GGGm52tbl+r36S+eTVtTpZrU0B73Ujo8We2jwcKwfzmjdNdi7zdFYAmeuTppWMt3zPfdq
iWbDvJ9drnBUqNbsxWisr9jCQqDs6lj0zDuNqiT5ztSLeSvb0Q1xzmSbLMeUW2JQ9hjqp+XRXK36
pi2W9bYWbvU5YtdAJeUMWjIj3fPzptvWX7StYWmJDFrHSl4MnQqr01QbWlAgEYbh4oddjSX2cH5q
jGZZBSQvtl9KN9XBIuPgFXYQdbRuzMgFg4lkXd23WdF8wEsNx1ws1WHqvPl21DwP+N+eked6MiiC
opnHO0TGea/BOJ2aZBof8AvbdDA1ImdKyvQz2+6ChHn7I3BmculTbNVGzCY2rXLvDKtWz4OvJ9+s
Oe3eMqiN+0rH8Njonn+XeWBP0BJEsTlx9qjyyjj4xvKS4xm7Y129eDQLaR9GXuvTUMXZWaVe/YK7
R99BSJoByCy22aQIOynBAmSbXdLUS9lvnQnhB83kqkcK5uritikLBPHGruRghf3oyDcnW+JQs5b2
Exnh1wJvhDPcn19To90XqX0cR6PYZPCh9+pKfmVeXtzh4/XfLNqRM9iQdTKrzjyMjJm/LEw7GO46
rGuAOzaAnqld6hUbSaBT533ibpO71kuqQz+jrRZpNx0rYO/LVNZy75ZWFUJcAsmind7Ixf0mPVMY
b2bOT9aF7z/2WtUcSxtEAB+na+Oix3yKgI/7udLaeg14E6q7xGmKi5+u/c7HVfeMUCpu65J6PsE5
9ir6dbmUix/DmSv9vBhSRYxl2VzsqinCBIN2INiRelNNI6d32rT9Xk9jMxpr2OpSc36Nk+VdrgOJ
jTSudP0g5zBtjPkwcLUjJ7rPiYXfyy9w9ZLu7G2hL90nv9BoKcuq/HDYLUpznJmU+Y4WB3GRiE3e
OX0g12XZrrUGl7iMTajhco+csdE31oo4muCRvkF0WfaGHN1dmevVoVrdW+7LHYtEWyQP2osYcT+y
cy/E9Ru4y9zu1kQxhZBBl8fgNwtCjNH8tNNlh4KSnRIb0KUd9eK+RThCygYzKbhLLVFYW0d0DsYU
TNPIx957wRRfwa/V6l7AMjwgpb9bTvUTW+7GXvtzX7ufuaqduzUuyODQOmvL9DXm8Ll+x6oDP2NI
WUKDPCB8PXgiW4Kq7IZIoro9Jn6GGXsq6iAmJyycs+oLWenSZSuVwWDUoSDu8gElYXxNwQcDndZx
16E437pNzgwGPv+k5xDdTW9aGwxO7vfgFfHWaRzzBg8pD5Puig3mD//RdA1e1dkyODz8OeyVkgxx
mnXL5xgUSixTDTbWzq8JXvKD6eaE3YKmbA0dd/qMnEKKp+rJmc+XA0QnRg8EYTIQ1mRlJVO83nnJ
am8T1+xh1RI3WFDhIgYqcbBAGIT2ivQl2HS4K3wyYbTYbWicR2tnjDZ4MqXIzzYXtLBL0SznodMF
YR3DfNQRVV+XWltD1RTtGflTHRED62NdTt4edK7+Odn1cJoI0ww9v9AfeMhbus/UjYNykk6GPW0y
n52sIY1hWErQcZLkVBCTanTpEw6+TZp55jZXORR+7CRfs189m5MkqGzJdlrJPiJeiH1pEY/AhWG/
qVq7H/vpsmT8zeGAU5XVYacWOwlWJLi3jjidTVV6eZgvFJwgxQRGYNheAhAQe2MiyTLBHnn+B7It
eljW3VDb+l3vlgDHYxmkQD1aHSu6Yfc85vYYjiZwbWFap3wlkoSq+bFGjT3Z1KHsqcb795hqTgZ4
O30VnlnspyYREeLxTUoGUm5iTSlybd7S38Fm9iz+Qslad+bIGnbT5gS3BSbWOTblZkTm/faT4R76
5ZnEs8FnRGE6CJI0d23OsREkcQVor5zYCvvVilEKdQiBuKME7VHLyDD4kVEePugOFTHfPSw9tUfI
fh8KTv0ye2JafDEqWFYNO2GFjXfTD5rOHDHWQvK90nOn6flxRpg5uORqhKSAQV5Xvvnem/kU4Wcu
DtwS+3qIW4BQrdstECV2KJSCNb/uqXubwRZO4G/DrVst7anR3OG78i0NX918vQaXjDe1qre97ZCl
sPb+Q+9kIsA1t8Ep+jYa6hLn1Wmc8vUiquSm6VKDa7YkAwPomJmrzBqdGBAO1VnoR02ywnAyQapm
QmZmQwVGOgCb5+auKfNdR98UDDI3AYyKilnMOmCgnIJ59tqzYXkJmZ75tyC/Hs9GXfAqlj1TJzOZ
5Ln1vt3ZnH5l7hJf5Fx4wRTbxskeOjYEqonk1AjhZPhYuYa+81X3onbWyztRpFTaizMzS3QRK56u
S1GfCt03NVZdFJVx3dEs7xelD9HSorZq7L+I7KHq7CBjAPvC0YNTvo3nXS8REidjoVExahGtXolu
MHV5uKDYPmrEoxwqiOlqBwgcp5GZ9k/sM+GSlt6tp9n4cytPewEOXcO2oURJ9Pa7bOf5qQW4DrXe
dbajVXJ7m2bl32N2fplddQeGwSytTi9D1m2d0QM4NMc3MXTPHZspA7MuzHth+822xgyy5drzb+q4
SrPNopfuW273ZdBQViR28Zmn1s5skv3aZyc8z/tpmMZomqw6iVarSqBZzIZ+CodPydizIe5myyR7
39jj3aLpDzBan1xoL2xT/eptaydnSJY2SeQ2EZYfOjnRNPayCu5dqrA43di140a5s0KA9pYexj2h
ZOZiyQurWDBcs7Eqmma3j1jKOl5gvZG0Wxh7DL95iw1WN584fr3zsuJeD3D4WxtK+PoggBhNK2Xg
VmQnoGQtQqk093Lt9XuquOURHW3dIvTbdwJrOcQWdDgF7HVZ82nkjQ5lOd44ed8ctRTYrrftMkDs
7SO9Nf1jbGRDJEwx701NYc7rtI8c5G6/yLI8T97CFR1LZwOs1AWyd+aoWVP73E8xwrtmyaOHEL1v
myk5QkydKm2W72MO0agIy4kMwh3MoFiu1MEweA+d9NpbPxZih/H/wytrfl+/azcTt08wu85Batly
7TffpNN9SNWwqskgZWOpmKcORX6MdaG92lnlvQGqaZtMptoz+QdR5bQJ+9iXbCQbSWnfsxZXGypK
557giySc8xoYxK+6/ujIAsOolHtaC2cPNuPwolbJOU609s71uKSS5kpC1uNrC2+Cndzr3hkuiqiw
5TW5yZEaB48JHzAV/RZnb8dnJ4vDFBoLJ6uvbR2X9Zyrbdm7Vo3xc72k8l5PDC+SwFIPZteaFwfj
yYEabHpojLJ+7RKidcyKZZXQQMuDwUomMPah/Goq4e4kxOov3OzxbmZVcOhJKujWza2zIay1DFat
rj4yJPGzrVa6b0G22qnRl+wxSajyQPxl9tLrJVdGyRoiY4yTC84OfZeYlX4RhG2gByZm4KR9f4jX
Sux1oNAfkAoiiFFtokmbqi9Ljv5F81r7ZcGfHkABg8eaY//u9zJ5KJhCMvSdjePEskCuPJEpXnqo
+ZZOYMMTk4dg21yudXrPYsTt2tkpBRtwwpjG1l4jLO7imioOnUnWF6sf+lOl2+5mjeNvxsqduMZl
ONu6XCjdZjPeFqvjvYsZZTypK/NhWp1+Mw9CnpI+d6g/HXu/QGH8oGUlr71K/O92iEmvogE8YCxo
bp0kyy4EwGR72xooyK1aHhuMR9walr+daya1oZHdFdpUb0acKxuUdXGExyBrxfBzEKvuttJTTGWz
3QfKHaqjtxYDEWSGf4C1N8/21BW/+ItK1m+07qlwU6Y75dAwhyyXX3a8fg5VQRIJe8nCdvISACv2
0/BTMuZ2CednWcenOE0ugMFUjsK/MdoFecqzVQg3mL1mWr6gW5XvDeFR4XWb6k07kqpjr/mW9YpL
iGl6Ol2bfDwv9bec2F7rVf6pGfxlE3eI2u0i85c0NTQS72fs5CnPXFQCEgeOTGu0p06cLUow4rSM
+pkcDBHTy6mXRLcJWpL6Y74k8daKt0AYO0J0iiNmqvt8ciI3mThcFkpyoo20RCyXJV7ldsBkFJjL
fJtb/U8+njjn5yonjEOtEaQdm7oG6dJzO9auW4XJ2P8aAmObfFBBGMiXy53bkS1Na6pfEs5Pdi8a
+rU2yLaN1LSNajVS76wl3nt5xWDGyrp71ZZELKS93CtG2hvNzqs9N0V+FKQzBRLS63ZcF2vXry5J
d3Zyo1xTT/hZenLMwMXg9cizi9IC00YkmriP0bKMV8OgeLLItpNlHqiyKUmVY4obUvju0+bMDHAi
D0JN54qjkPAJbVaPpKzV71Vs8PCYxEx8dnG9amyrgdQOYCFxIOgqv686oT3Mll0N1aGzrmzJkOrY
wnjjL01V1Jd8yMUPbsDugiOHNpfRTEjIE5jAmgnG9VgX3kZzjV8MMeKzUleccMiw04BCEodRd4XY
OVihdm6bOA9dPRfHhVHfwb5KmuZsWbtRGd2nw0hbj5x0zN4RMYfPmQgjKOmWh5HB9J6XBmKPsNPD
wC+5xyBF+IZjFWHWXMFMo7Pe6KWnFzVm1eMgJ+tSkJCwS1mfuULmdLcm7+m9URn8Mgw6XxJj+m6x
vm3ohLJjSuDV7SL4r3GO/RDvtUI3sGUZ9LUmbrltxYbpNGRJnFbBsmhnLSfjoyitZAtQjiVLSJLb
yuusziBkgzKdJfQXvfXdR7ecNSbshOAgklQ3eqVvjG71Qj2xObEUyU3Oooqj35kMq4bmiTHbBxTK
DTYBLcin7KsorPzgyu6GLCgz1JcZdsOcX3uaH49nGMZ/uRn95Ucja+2Y5Wn6x9Tof1v3/D805OAi
ue6M+PeK5sNHjrM0/aj/Jmr+8VV/ipreb4bruEwRTEYWvxtL/7CcOv5vAP+u4dgsjHdY0/QXTVP/
TWDC9D2fLD7U0Osf/Wk5NczfdMaB/jVFUfcYmtn/iajpOZhX/zbiEIbwXd3xXCYtJq6Mf4w4Gmay
Wq0N/VYnc+i6fnWG5TVKm2oPbtM51FDshBDMqnd2fp4zFpWsJ6yjiubhArmh0eQYiXcyWM0Luzub
Z0fi5wvpdBhig/K2K0ClXcswHytjPPvVvB3d3MTcKl3w4KUzUeKUalcC0G0Nc1VmxQSrTV0XZVXt
HFKfOcRmHKuq3TlLXryv2TxPFIeswdl4VGzklDYVO571Ok7Os6ecn6AWxKm7/rSble/drQUYo9Tw
IlbtWoQ+8uamlWPxoIib+VSE/H0sYOPVs17Gzs+qGOo3Y0yYCC8GWSFcXHGabhOrT9Ay3fy19Crw
NqkbiiS9iaHCzlXV/Njr+rgjl78zzrorx/eFWXhE8Mb8bnrkXgZTrbeXDKFWj6pa5Cpw6mElopQh
pR6Vg0YohJMnHCSqysj6U50AQEsgs245eImoW8Tov7dg9MmHzkL5PMga1kJusIiODIOsrrs4lrBJ
6SSAKximFHOX5fOc971ZDnxTNeKmIzjSPHlq6dnRXDeNODSi7kLrWlcy0UF0MK7GwrPOedUG+txV
W5nX+U8iOIrzmlsttpbO+kqFmJ+JiNFb5kMxTr5plvWxLVbiKogrmDdxObUvVc/6TrV6DfFJ9ugm
xNXKhgtlHe2XdEyGFylbIqzk6mc+2pvVPAgnyeWG32B+UdNQ3tWtTO8L0efdliAlf59mQ7/Dj5m8
5cns2hDCNgJflNXjjMXAHddXZCfVHR3M+GQKZIyRthhsFmOvWSr/sHuFHYhsw8Q8Cbetu8BGh+c9
EwQwIAjrT71UebeJPaBQBnS5VDSJ/RAHw+IiYPpcVS+j49A7juU0v+eAwec8830SDX2yVDZqiCuy
mH3ShimFHFyDostqczdVTUc3NtFzbwZJcFekQx3vSCEbz/RjxlXB8Z6LnKWSPs4JckxqIPzQJ2Lh
Ls4Hs3wgLqEJiEkx95l0zDuRrsNpVnra7cq+xgsjhFe/YxooTi7og0Y90DmfLXh6JGoa3i3623DM
4sUhV242cSPb9bTx68Z593GeeEElMoEEN2pJG9Ee+BNUFBu9WNnZHTzMwPkW0YHk2kYfh3BaNZMq
bhqSB2s1mGUS/um/6VMmX8nU9n46yrNO7qSGGj6Qb57j0wutxnsdVeaVYYMlI1gGYX24doZ8mFhJ
46BRTYS8kgU43sp6BTsvxtE6dsoiRG6F38y3tCjjm92k/c80T+gpS3qEctdxDuRbo1hHc18sBnxi
4hCwG8S6MscAz7WbnvBnTNhBMpdJH55yoTB0+G0azvDeqOqF2Veo9dykyzpbIsKY3Q3Ex4k4DZrY
4zGnzlk8ij6WqQUYoq9pf1r2UUAOxnvDT8svNB+xzf3EPNc84fTQep9+do7TXFy3tXezrq9kj4wO
pvHYtD67sSLXdXEd6zSvcOaXhFLzh7YCjuZ4vENB6ubZE3nyzCcK0Lry+VTipW+2XCbLezEu5UUm
nj6Fnc4YiSFOYuxsCCR/Y7vqM++seecmPXlP9H9k4MzFHI25GGlfBqGcc1I66yOHjV09Fb4Xf3i5
5l0MHIH8AOoHMi7b4i1b2B9Lkee5Lqhypb1KfR4vOOF1NHj0fcxmsDsBpTFeUJ7vs64bzddgSp/m
WmaGvvPEdeQKBp4TI8YUWdsyOFvcnUWQWreZLFvvw6FeTeOmc5dh78LsPHmxIJFETCNaAQ1OhON9
qDc9mUgn085+JIPAa47TNhiMdvwo57F9HCdlhYDLKB8A7PjJhprVN5Z0VUgQsFsEV5fWBtua+rB9
BuL7bDbrOyYCRkeQP35TUQ/2wS3l+jYQqdxuRDN5G9GyOH3fxYOVPepWNdv8v3H2gtqw6sGYeuXW
57o/FLNBGk1hkdUdGBNpJeiY7m0D7vPjmpFyZyyi2ZpyHl/KZPayuypliMQvT00XmADwP3KicPb4
AmYzHKc2+3JGJw3TrGs8Ugkk6rjC7eI+4fpSv2aijqvIrir5w+4scmiGvidnJM6TMbSYzgzEQ8Y2
M4LGJVNKwbgHRMV5ZMKt8R3E7apv3CxOVOQNLqeWpQnntXcci4ubCHx9pSkyKp/MHzz8j4Xvziei
5MgAHFX61FRjGrQEdG/a2LOPcTGM79CH+FcTwl4xugFUl+QsjqbG5jW3pu/vzNtBOg9j6c4Rsciv
TaJ4MBPkHmJQPbLJ7fiUmR3xa3Nvfc1prh8wKHi4wFoZDqpdImvJfhTQQ0Es3W97zn4OiaXtRIYl
b4iTCjEayRomOJmt16Gg4do0LScxW8B7n5inxprMg0VgLZC2JfP2wPIZtD1bI7QwNEkZZPhULqYM
E7eEV5g7r5uDOfW+mkY2Kfmsg3hJW09bg1Yf8LhPRenNl5WPzxfxIVh8J0WpY6VlNVxbueZsDTkj
JCL09gVhkhtDsUB2TJGexxmDk8sD0UelmeU4ukp9k2JKeihsUW5tFZfY9P3iE/jF+OVl8fBeeiZh
XOvS/9QkHlikBSvDQHvFickjcS4EpzhB7U+1YIpAVhmweV04BLA1mvZspVlJjhYOzib0ilHWEcEz
ar1ID0B2U/GBSaKqxV3BOubBFBvVJfOhzTTzIgWD5JCMqaTZNGI038Bcivzgr2b/7cmYQRKJr3x2
vLY8VFXvmyEngnK3xI1e7bol3vW17vybaW39sz4Yy8JYEeqtanvzaHedVgSxSoefrTHA5JEIu/zQ
DXfIYfYHeB+mv7BOYxKzg4hmqkJ01Efq0MQp11212PFM+zzkN4J0SHyqhek6Acu2j0XVxWFrNLS3
jWP0LxRRKxFkvjA+e7l0byO+4WNZ2V4a1cZ/EXcmy3EjWZd+Ii/D5Bi2EYiZwWBwEskNjBIlzIDD
MePp+4uq6r8zVWWZ1pvuTVqmUlIQCMD9+r3nfMdHtMmmNN3HOmBcWjCPF2vPlIAOQHJml94zk2QF
27ELlQtULDTzTrt3HMHKg9Smj9ycxW47jvAUKF28pmBbNfg8qyiXsyx4TdcTYgawHgXNvmCpX4mI
9Ly19NP64AuPpvDY9Nm+Ysp0HTKAVCFuWj1v0E5TFDAfmtOLNqP4PGWtZp5vtdQvbtBcLVW6j1Gr
PUUbzO2YgAwLrfyyt3hO4P1wzXbRG9uhzUJN/+MmeweXTJi4vkroJqc+4vZAzEawvWIZl6DYqIpZ
MkAEMdFGCbTxE8cvv8Uyq39aurTSx7ybWS7i8VYdZQkySqZsXfFJoRA9zsM0x3e+Uq1BTns3L7w2
AWOUvEwRd9LJobXCAj13TCiS7jUnS4mBF3v0pa/n6FT1w7DhFdA/y16ajyOM5TY0VVBck2USLxa+
nFcL9u/OGoLgZ28PxgtAYwTnUor32cBltY5g9l7HOuvfWX8pF5ymQ3Jb+m22KytnnldjafgH0hXn
b3U6FwvYDrNAxWqoLryxwUoWATDTu5p+PEpxoKHtOrY7VVApG8x9DOZuPjxkcAW4XPwSTtMAgK0e
EvuQtpZbbBuDxhctCXa3lZMkzbyLGJKlx6Vz85PsETgfeseEjJlmRSPCPiiCXwMzhR+tpjEJ46Gv
rE3LWerVwSICOD4ZJ23uDNzrYs3TmzhHqCd6YM3KVLaVhE0MkG+qOhCftW49TAVW4ddhQBBodkiq
DAP6ehk47oSIbGr/jTGB6T/KmrpkB+rQAiKZk67qgVnrP2U1rdo5drPtePPvdFNB4IDl1GAPK8c9
2LxPPJiL8Mu7xO0g+PY2Qq37RcUUrDYJB0ix5bPBfrMgwp2jKzyNpngAHoxFjR0hwH1XOMzadwlT
/YLIu5iQN6T1rr220TFzUikqqRmDVUnTNOdkqSmPFGB5pDGmKp37LgOofJQm5sOLP3q9eyGMNxr3
WcuYANdFdQV+1og7X1KTPM9035YdadHS3uKXTNIDI8U0e6O7rcu91BFjfpWjQvsol9n4DNIsd2/z
Xxl93LSiEU3H2PQokjo7ivneR3wtqwHn3dbSU5Ou4bMQSxPGs2V8YAVuu7Xu9AjoLFJWGKVyDu7Y
vptxn/tmf3TAKOmNBW5rT3BhvutiWrOUge70lFRdWR7m1M0MdMzK9leV08fZuXZgAaJRNutu0+UW
Xh1cApDo49HdkYsVREdbo4nZqgy65TqoIi86Vg1SPWuVdpaBTKh2y3wDU6xo36eccls101yeCxtF
5xpWP96ilTt2vjpWBhbOfYSTeV51WOqSVzYptz04U1dR5hjjeMdcx4e0kWL9LF9w/gBJMXmH62vc
d3NYuQqfGiOElKNd6w4PWRME76BapbOCZadAW3M5ZOzodF72Zsxk5pQIJgRQnKXnMCfwuq1naVTr
i6/FCVPne4ASn4rcVPFDkiv2RCdSH8KeaBgXxgLLPH4EVmz0oU7zlocnGAuSHOwhA7rsqiRMI2BO
VleyTVWJiH4huBHWwfQyTka0GDArdEUy/5hjbduHdjQZM6CdaY9NM/RPgLjcNRxhm/1fokka7EY4
GHjwaoARbUP4S/kpnnhjqVoilCYRVEsXgls8fG89v0e5D9ARj4Wry5vygHPNPm117CJzmOPXFhML
34d/m4kUaUwz0QUIe0YgNsQhfxqQHHIlcgearMYxWwNEN9c0fafdFFfeF9YcDQWzsdqXFgEJr1em
9Gcp3OogWqxyhetBi1EFBp6uXEx3VcRSF+FSSvsii9h+ZFbs3Fzp5SFjsrp8t01uh4vV5MRz2f3L
A4GG1eDP155ZA01vDwpR6GfcGvHrPKfdt7mJu2xnZqZ1HGyTSBX87qjbfLN4j/PBU+tcw0dcexiE
yxAhPta+qiHf/j7oe8Q6i023fyu4sNcmzoMTdJcZsHp+k9xXfjQS9cxhP2x1BEsbdksC/TrNjCEc
ez9ixW6Afv6/1WveGqQ//uDC/3fD9P+nW95DiYlU8a9alzsotfqz+2Pj8n/+1L9bl84/HA/dLRWy
TYbVP2Eq/+5d+v8wA4a/mNT/p0H5v9XZzj88k5TRf3nlTRSZ/6d3eWtreqwWpmNZiN/gyvxfCDLp
gf6pc2nwCT4miQBkkOWZ3m+dy8BKB7ctJm/TSaTXqwX1FsI5d/obisSfIS4I3AN0K/SBUY65Ftf1
28e0ruFmY1y5G2YIwwdvpr/FFhZzdOzyYRdDVdr94Vt4+Jeg9E/ejxvj5E86Uz7RZe3Dko8EwvR/
Q4kEgKlgP0fuxjOR/yAeI6iMupjNc4U9mNarW6ZPPk1U0rP8x340APvBZFk+qtmmaGiC7Ni6iX00
m8HaIJbOjsFcjGeMr8udOeXqb2Khzf9QyfPz8pU7UsrA8Azv9kX9gR+SeSKfx4mUojyqy69xoNvT
eib/zLEYYiGNkInEQFpXqV9/6dpYvvrJH1/nOGPy19fOrxhD7UsFXZMciqX+9de30/rP54Qfj2a5
h52Adrt/64D/4ceD9GOoLJjdTQ+56pwuZj6tUyz6odeOyWlGFoD+3cQgx34/bQxhxPvbPJDxv4eo
i1iFb9Ycl5d5Sk6mqQ5GIq7UBzTdogH/GyPJIX+3HdffDRFU+6JG3tfHZs5hpVGPf30t/wyS/f3R
oN+CH8K2HTwQv+Fx/HQZja635UYxbryjpvcxnBLeFE4EWR5Hnfb5urQNuRF1O35V7shYtygriveq
RJxP2wu52DR17y4VnKBtiH0zF/JtMnPc+vLsabKUKi8d1l4h4gshGsOhqzF+6jh7V7JByxbJt0B2
9n0Hrb+qbvkE6bBXs1secl3gCy2r5g4U1qKQHdH3Z8plRtuETv4q8zyPNowPtasY0QQqI/nyXQ2H
gWOmOkm3Wc4dySgxTTrLOOnSYHSXWSLokHdM2dtf38t/vri/3UsPh4hjM/U2bfThf34uSBpgXN3O
cmNGdnmpgZKCPx+NO7woO0Zlv0Q2Ika+RayhovJh1PQai7vbFPo7DNbuTDr7UGLAtTxCkIoi9ETD
ALWqyFwRka0e6qSGtzC08XSKVTl/BRjUn3oVkaHFoO/NtPP4Ti0wrteFSvGGxsZ0x1E923a9a/zN
g/NPYtd/XKx32xKgnkhehd8u1jfUAKTQ3bR5M9zHTGLIY7KEc1As6w9iJnWtYSQFtKiAl9H48clW
ksEMtEq1N4FWvshWzj/1GBs//vp7+C/rq39bZC2+AZcMlNvq8ofXs4iJkCvkKDcIROSawvZXMswH
p6Nl6ZHH8tcf9l/WAjxtEFtQZlPH/m44q9kfUA/dUjDm1nszSDW6vcXZ34Rs/pcF8U+f8ttbitoy
ddsbAjq30/SngS3sbu4rjlZ0JuftX1/R79AY7tyNGRPcdlSf+K7fbh+PJL5gq5EbQIvWyRbl8rW4
jXuHO9N4tKaWZbeCe8BgxjBoenKGDf/6B/gvtzSggL/ZLyQeKec3D18tRrp1CVrSovOGV3NsiB+i
efM3u7B1+2v++ADjgqRwwCHBEo7Y2fsNjmOx5PpzkbmbQepH1Vpozo15lyHomaAgBellqjhNTuPX
zSFEy01cFub4GMxrKAo28wSKT7rNiVNf3VaNtMc7aDHTY8sMkHDFBBhqGnOEAVGhnAmlmh0sKLjG
5mcGFeCvb9nvz4fEy+LAFPIcM7jVVUyY//jIL87C0M7V3oYjTr2O+tRfMdlHAOjW4m++nf+4bTjh
bhuf6VLAmNL/7fFIlog0ICzHG69wY5Qvudh7xjKcYl0VW7uN+j23OvibD6UU/P2tdpFBGR7lEiur
JynP/nyJo9VJqzTHaEPz+lni8tjYsa9hw0zjG4kMUE/MqX2Eln8gguLdCypgFSizPrOYsLXOSE7U
Pji2MLnYkfuAuuNGv7RvRjy1K8hPxOuWvkdW+14PJl2rsV6RjYOUGRXLqkHNRHbPdIDWwSHUa42H
AKwniH5YBOmcEMgBVYS0ztlAIB/Js1/TVcSFfacsUWy9aUSmEUEnsFV57ZskWFUNwifeJyxktHzZ
6RwfvXzdXxb301HLVwXW4FJxyAorKeO3thb9RdD52o6cVcNoyVDzEvG4olWT7QqEc3j60ee8z4uA
19KnVbIOpnb4suhE7pwEuwh4Ttt5n1ILgqlRPis1PGh/B9SEFlJs/qDLQKYbwOwVAXTlh0du3MKh
VuqtbPJ8U6WB2k+FhBgx6/Ke1nf+YE4ujXEra7oNATbsubq3fpJ34p/L0mu3qXlTaaf5CJzHHEjq
HF2vDCN2qY+8ZViYthXRc9m8RsT2JFVKA76B57qqGNPhpybe5QRU07lGCVp+L503k21sgnra12DD
d1ZhA3t6Jj8F4IoTEoAX/JpH+y4f+2cO3T8zqsvX1AIHbS8Qd4lu+lYmzbEtp3bb9t1wjqzGfG2y
zL4OuZYQQRSSo9WM6Qo0TQCav7mWwfI6xb1/HnIPBrHSBNH0MUlXuT+hGRc4NjVQqp1Jk+yhG/yS
/C6+tl7fuhsI2n75QxfswJHgOEERem0L33yrGlV8G1N7V2VEXW7TbPIfgEMrwBN4WlZTbCQQ261m
JplyAFsfL93Vjub+RVlZsG4AsT+TDqJ2qhb5vVANwt8Jx2hOoXXfZ+R3ZzelGDmWHp/sqvtoEf0m
Hydj0zu++SkiUx+Awsh7S6smTPj29ktWoojvi+968Obv2e0KR5BQOx0ND0bs7Jb62TBNc01y2wVj
xzkSXrvLoHsx7M/rH1FkMswxeCQbu08pwH0CAJrcPAqvWMKua7pwoY+4AvAur14zJvd5Uy/Icjnj
QwSufoGnnraCju6xpJ92qaT/M2nkewWXNYBPQwDDSgOc/OaRObt34lEgg4ICkqANWfVtshwQbZB1
ouNvWrXfcLQiDuykqb8XtYncys/dPSCRchfYMzqNqLLWnHxgIKAGD3Wg3X2mSW/Qwsf1YvNDmYZb
vTq6EueUnypUZsRvziu8F3raNwSGHYCeE6DpVvGOkI27qB1+2jI+gTqHp5MFTCEqw57WWZrwG0Sc
PA307jfDNIhtbvv+JWqBw5MI4j/Z/fy99WX9WOjRvTA9pglfVjRZiW84MFx4WJRhX/uk5DuxANKH
oIPoAIJR56Xqkm0SjAhcGJlMVq3ukMKT1GozFI7nhNClaEleOjup+TW1nAyDiFdZE7Y1S1ZHcCwz
G0SDNtlM0CT1GN/h8Yz36RIVVyRy4xlSbbkRCkNPgs4fS+w79LB2S2O3Ch3BOKgzdMj8dggngbqx
htG0msVk/QBXAb/Wb9DYw7gNUyIUH1D74mSOONq5W7t0Xu2oIcvJBiK2SdBgMtm9CCYzj3E0n8xy
oCdMkkuePWNBrrhilV9tg84Vyljry1imgmCcjErfx+6/y1qLprFeqiyctHvRFp4QslmXfTPZT2Y0
rXGRWKu+x3XikWeHh63fALX+TubMKTFlWDg5OASHyKdqcHajcgmWEsYTnpwQJtJwrhinEUlYZ80K
jUr71tFKDVG1V9FHzPFsWCUAVLbY7QhIVos+dWYXr+F2ENuYx/f9AoOks0ZzTajKAjseJD6qUqYw
5LJUApV6hTUrcIjgGaMjZUe9qwFgnGqk6g8CZxYYl6q6S+paHaXb1o+O21xBD80YK+jXp46uSTU0
8p0ZeelrVPnOpiMI5C6N9C0upK43LclP9xW8hV0w+csuoaf5STBxdmx8o195LjuntuaG90IF+yHt
iU3rMo6DBaLpNq7Lg2JUztIvoY1pmGeocfotlg8y3hCeavMXwSKIWF1sFs9MgklNNhP1YKH/fXTj
3D+h3JpP3uJlJ8Ox5w2RD9G3agnmN0LTbsi5wrwJUpod3G72QnDYO0d36YdPYNZaOaSrDY3vkWVj
GIc0CepjZsdst8n8YAAGCSdQ8GjaocEbXO0dkVby1A2tvIvsXm6SaDCeLSNJr0Xa2QeNMuaOfiQG
8CBDA1v6/FsbDPeNl32pssmeE1ka6/QWbcQjumn69rtfYm2omNkAkKMvn62CJCFvoVDU/YvnzgeQ
uRtb6KPqL9JIN2XrVpebA2UFZd3v1qZyo43ofe9sN2792C2p/JJpU755ViXXpNq8ziRChHWCHLdq
umEnRxKaVt1CVxSnZbUSuPKOXd6gmLMdvXVAWhD5lrWwLXTzRN4jKJ0JgNywRRySHBrbU1sDZPmq
ABl7s4Hw4EedFiqcKtc5ZIz40OEZ33yn8x5wsRCwNAlxrYhzPC9p8+W2lrkxcrrZa6ZE1RPpf/eE
G+691vkFo/8Y50v8QNSZG2IgzMN4TDLa2tznmMSJdWNDK6UddUb1sRniiNxAHW11VI6IoExikwfY
TZeRlPEL0qz4hSOmewvETc0tgHoXSF076HtQDtGrpz3zsSw742x1ozracTydp2lqsaqk5EQMTZI8
j8h+H4ThyJ9MjIMffppUxzxNsw0uJeNsRj75OW6FtD6l6NtG8iYVZF2YP62g9e4Q+s2CaIy62ujA
qx5V5VWHpMmGnyiy3H6V2UKdYti4u7ZWzEU9hE0vIqImyQDi+WEt2a8H2j81c2zyfh28C2yVfRM9
O8pE3GQSZrJqR6KfsVPgSWnxmSgUTsQWMusrXmskJG+avB3CF9uC+atKkijaZLjiXCLks+CekAgS
H1Hohxj3gLAnkZDvsO7o56moeHct3KOBFAILLurF1TiWwTkoMGcTkAxNn3omI1FJiYa870YsF2xW
rI+dbtVFzUl7xhz4CILou4MWEeofCBwUbkcdRzHukeUNDD4v9IKFc05yvUdwXW+sEuGFf9tuGLUT
Dh/opbm1iCC/lzTZVeH3d5atzW0S9cnWgzh/LAV2C6JeI/DyybjF0A2XoQiwlrQkFNhwwpgZVtlJ
TKl6raaFufIXATSP/mg9E6X+aTbJwZ/jD5m3b4nlOPsyFuW1IYtn3xoVwTNG6cGU8fMuLOq0DGvD
ZD5aw8a4Lw2lQ08SIVEWghxLr7Cok3xJrozU3ZNoMR4QF4y501EWiqQqZaJyy7f9nMYKdig/Qg/D
TMbXIpieoqm097VTVe9kVy0AIUbD3tNaGn8OGclPC7C43TzVZCMr5e2JXo1J1GXb+yLV4ubcxVsQ
Oy4+YaSYO95k5rWdrq9+nI37wTDj96rGXafN3t8Qpl5NMKGOGMLUFekZNksycptwaFN18NDcvRo6
ZdPxfaZKqzSWau3WC2dWA8ouY2k3/cWfuVHGykWFzSxcNlaX8S/MkFYc89EnESQDRucRx51sHFqt
G20F5d3gJAKvnFsTopEl3g6FfMeS69Q2AakWKXYtNk0xeRwYPJqGL+BG6ncO7MaJFkW9Q0sR8HL3
wU4wx1o50XIlbRFhR1l9dTQdt5PdGZ+8wxbAxTHa572/PGDM6jeAB8nWmvBqH+zKF2cjsSOUKBMp
dAVDwYum+NiQiEEQvVnUuz7y0zC1HfNUxv4LWT5Hq2zr76QBp0y7m+TJGUT9tEgioXoFeDjFU8uh
LnCvcISMj0QWwWOPZPZseQaeD7OIf9yWwo8S+QI6sLKR/GJunnQmrRVc9+AFtnL37OVBHoR9l/5g
YSnuk2GcXka8SFmYejkGO/IJPyAlNlxDku8TUGN3RZdiSFpi5Bl6qo91puwDbq7uPjVLgGrCir+l
qo8uygLZppisnkbSpE4lBdu3MkjtZaUZ8++oeeD5NQOgFL+cgn0zeAPpOX2SXugMDq+5Q2dwElAZ
6wAfCJPbsb0iHvRopyx63lfUaye36Nyfo4nfHbcAJlrc5upKkM5cJSsxWtZBepyPSXsT5j7XNGVX
VTqiSsj8ap9UY/atbUv93mSOYW5sg8EBQo3FALcSj9lLb8ogtPzZ3Dil0OTslSUHGzABxl2TDMm9
cI1qYxIFth8iDavONon0nBP9wDaZbQluKmzekgbk5OzPr8KsqheRimKNUkLi2VwiDodVh8liunoR
KRQrfyAoT3EJgjGoqn7xn46LXq+gtMxn38PQKpqbITX25aNARhF6GjSmE1k5QdhE57wgy6JhahjU
d/zv5keBM3QzwJK6mAMQwZWg4LkHeIbeL4myd6I4K/STJhgYArWcMX20E7zfBXY5mJn/TP6pyWuC
rDY/cqG00JWeBIeq0t6xqc+7yXPLfW4Lw34to6j9NViI9tYWncPqaDkloloOBkhrAkb5DKIj04MC
Mud6DKmkhbhgS+r8kzkjnNpMUr71JcBctfj2Y7HYwT4VKea0cqjRxFHhZzVvu1RI2epyREA3NiwF
y9JPoArSINlillFhV5OYLL3FVxsEp7N1R3vvFj6USgZVqMMXALqNOEywiIkeCNqXdJBwXwWD6bEB
kdMKf/qFQgshAGfv8biIuvwuTTVsW0U08XpmhyW+BJnJXemVyzcLWeovuPzu2Vik+OLSm/c+GhGA
+JHqjmyFLAN/jDUi/W6+b2sXr6yPq387SHAPdMNi1vMBsW84oOIMG/L6LikCsvvakNnHv5KPvLHx
v2cEWdJdZ+H+1ph46Te+PZ6yLvER3YF4g0g7uuq9bQKcYcqJ3hgp8V4N2PoM7PVP1RD5d5GWcb4V
vv29sGhA3eKTnM5heEI/c4cP+ZjnRCMvCy2wFY6n+DGdveJ5Qqu3tQ0Vn4jCNi+5zAWND91rVK5D
1W7nCsf0XDbWRolUd5vSqvU3EEvDPmP7esWOFnWs8ImbrbzRbI96yfLPmnJpM441KldlxKfG780H
QtKES+R3h4FzIhpIrJnAQ+qcpjkCOewl7JLTsJwz0+RgwGn4uyUb/0B3NcZuMf1szeGnbsWLwRFg
VWSpeWAaj9Wntp0twkcBUqHqXzXu4CNB8cEdwazpT3IViBgiZXO+p7PFzlBSWN8wsB5KNse8ZUKl
7XqZlPhJ8h3cSWZrv1pLju2P20dU0BFGIFBT4iRy41oIpLBdIahduYwz55WBt3ilzMFeOxEXh8KL
I/jyKrUemAcuxBZCCsnXwKS7yxR5DygB5bljDZZcVhSm3dTS0cnt/jTAUD3o0SEfppnfDf4WhH5C
OjjkvRzf7Yw5jSViCvW8fPg9fbh4F5TOu4fq7QLX1H5rufQjcCxAOUHVHZhx1Ru6S/YruxNy2aQh
6Cya5b0wp3FNLQOVssjxw+IWSaqyORHjSXB216ivuZhot5U9AY+Ks66YgEjbzdhF66iCM1qTM8At
NOWhpaSNV4rNakRHxZaMfGfauXoRu9poi7DULsyEuLfUfWuJams42jsAgwDyyUpnPikf3T6tjCwI
4bVivBMYQxezfSwjnTwQQ7QqIUwXnAF7+xxFiDQynsPZnet47fuwSfjGOxLMLDgznLV5YhOMlUPw
Ngrbe00WF6HkrFFo+AuaT5THoWTvPfYwP8/+0LuhT7nyNpgupmlkxngocPVa0zACosSB4ATBeJ5G
PwdXbIgZK3jCtK7ifHX1CMTZ4vceTtoL0h+xXtiAATGsETlPFwDf1Qs+ufw5jvvlUYjYe2VeX3Mk
IjAP0V3f2Bs/NmoELJlph07V3VhdaIpsVVhP3Uzs/E11RXh8pw7mAgtE2ba/xiaEhbfJh2rtQJ5Y
Bc5UpjtkgO2ObTqDWOohkhc5Fp6bwz2m3JoJM04D8pVcLJcBGYYjpX20pN2BKbS/rOe2UeW2xSzw
CA7H2BeU9zWrqQ/Msp8sHHuBHMU1LebsviGW8+g3ZbdLalQ24yjduwnLLkJhkyTLhnw/ObScgdrC
DXWUqYd0qh+INLNfzClaVdr6SGv3EzmgXMnaJTOXiq/ZuAlUgbDS7hpGyNkFJ0EMe2I8qpow4aay
/WM5j8U5bfPnKglI9i2G5FeD0+vJ047zjL8pOqSUIBvRDE/YOrF5Ru74OJajse8Lmd9P7KQEFaCr
j7P+EQxn/ATTtNy1qFxRgNNlpqFrn0fkaDsJd2Pbt3W1Yhjy3vvaOBlwLnZThDaq0N6uRxxPIGL3
q+O08jUvBt4RgUiQDCYcFou3Gph85akqD/gDik2DSnnnJcSrFeRDgdmhO7BZ7CV57vp+uzCPtQkk
O5jMujbEoP5w2nI5xcQtX/y+AwihAdGCrmAlreg/7ZzI6Lc12fFwqTrLR2h3aYDxY0vI1bDWsu23
2Qx6ifhtaKsbo0HVqVGLEEAeZNU9OOv+vQzkV++LeNeLyTzM1Q3G7yPc7Q29Jmb5zlq6vcDovYLD
6Zx0k1zo/dbMDko4Vdm1FtL4jip2ZGniOGyN5UQ7f5hPNMBeiEClrWB4awYPOLdTmn1gLg+2hv1T
gd/r9FR82V2UAn7QH8sS38HnQBEZpzWQP9OCUcFs32I7EGQhSo5Ai0wPnjW35HIFBNrgoWaSRenh
naSYwFCR+7xyi9lb1ba8wXSwJ0S344QkRv2jwnJ4KoccCETtcmjvpy26L6gLHtKtEBzhdwDQzpPb
xBUWusRCfDUKy906c9btCzxtDr2WOjlKAVdzZ5emfNeDKeLPiF/g9dTK5dwbmM+242EzGmFLQ1oY
Nmi2lUKp624W359BUuM9f/DRBF4j4URPjcKsQ+BdHewI7zhgfgxjv7GOjbQQL1fDOM57QiDST6SO
7IpexiOlU7POnkW6ZIwcQY0HnzHCP0gD0vbAeCP8O7kp55M12DZzfA+CLL8GsSdtQhx8GLAIPm8L
XJrdFSAK1ksOHWZsEJXPLoaDPmY/dIFw39ZTYLkrEuMfM/T+T33nsNqyblQ7O4M4BAOFcETiIl3v
XUG6+pxr0pX/GSaonaAvV2NA3dxyrltb5F9tlwW4ODgCs8PvzXaP5I9uRBoPnBYjYCVXX+g3GsVI
ra0RJ+DUeUfPlfTwhYfLopOsVoCuDHJh0SFc7Mw6tKX6TAyA3My5LpL9Pa6riy3iU5t1GGJMAptX
TlzFV0lBcuaJS94RTTeciJvV2MbGnTebX1oS04aoVe1R8qZMl+YGjH2wG8rgY4iHR9lMb07UTmC4
IsqMbLGbw0QCR+zH4KArXd8HsD7XruZBL1OajbG0biIbs39k767YIXO6ZFmhyg3HAE6qnXAgNxXo
lH8usHXX2rHbNWXPAdKKTSpOxJnJgf5RoWNB2x+041MA8OYl7gFhT6lNk7qQzT0O0AejyM+tLaKN
OXm4h/yEJkVbR9Eb5wVs1KjSmtAjd/sw1Hb3gWWE2GBNqO6J5B0jXg8yzyh8U8bCTcemW/YxS15C
cDu5ulkc7GfD7EODo47F+lOCgEew/NQQJ0ChRf80NQTDEZm9w3Ayd/PAiktvdTqntdShFU3L2+xx
aivXjLLobMCoSC/IQ9/G0bSv8YLOf9t29vxBrkq+76mOz07QuW9zs6CVbxjrURItONiyOTDOUyGM
ZuV53Ab0YAKRextHF5vW0A/OppxCliy6T4cYy23H/eNOiuQG3kJk/8IRDrCnhjFGKvpYmsbJCQTz
gnbIX3C17nWvxq0sx9euBVlGhu0LA+Qdrh9vXzBLQgUOEsSYUaSHUkt63Jm4EEfYbVhX0hcUo8XN
GMLJZOBBWxXY6X9VS3qvGg/HSDrvEPqG1VjUGzcf2bJp5K8XP6UDn6hNYtlD2KK0wd9iKdKF5xJw
e40axg0dmX63enxBiBrVuCeDUb8ZVUBv1XWag8ys5qvK6ceGk8UDMmKgTVdEBA9PhTStad2YXb7P
IZPSXCOM00v88gXTCKy1nmZdsDaceOHn8kitrNz4mgBx77yeymJQ6ZHJCSMHqyz2kw4wC2j8KM3K
KcflcZnSCi6JOd6StH1rD1igKNBb9IwTgGK/IThOf5BTYa4rxDVPLnRs+sSTSk8S0iPmLG946HLG
ZoMVcZCrLXHC2qY4MjW1c9DW4FQkfI75/UgdcxxI5cUa0yqHaRrZDy3GyJqXvTMsgJAdt3wtrP4V
ZFPC+WPxN6k76N2Ij5Cyzjq4nmIbHBO5ky0V1IpDqXXmBAdlTzNVhETVLNdKfbVZKn4SBizW2uvF
XX6reMfFSh/R69X3djCQL0Am8UO2LFjpzMx+CGgHvTqJ5W38AG492I+K857sVtbSWmsJv3HtZOid
meXld+icEJN7QFWiqBlBZvL9DNRy255VeufaOXP/Wt8mY01kfitoNxwjpkChygOsO6mNnwzH8Dk3
a/kDazuODbp6bB55hgm4dyTmslFk6yLp4Qmqzg6NhDAWBQD8TaeJfDJ5Pq+JMnmUYhIfR2epHyVS
rVXNHAoIOKarjEWWBtWA9QNnB92UfE5DP5flU1qqfAeXt/vWRKx1tQEcaTdWKNtWMwHwcOVFnwzr
ojKZLMVe1268OvnhoKN9J401vcxW24SME8XaQqi4ImNErrHmD2vLQCBO+nO9zip7RiHvs+XE9cC3
M9aN/ylG8U4MzM948OwzvsMHHii69XSTgJZ12UMizLLH4wkbIyQvvpzug4XR9e6WCtDvahZPTIW6
HfY81g3l402E/r/YO5Pd2JE0S79Ko9bNC9KMNJKL2vjsco2u+W4IXemKxnkwzk/fn0dHVEVmoxrI
RW8KvUlkIkMKyUWa/cM53xmLQB9xRsTPfmOb+XIRDfamCnOyASw+WSQDS3hdDk508Pyi/RQxWCxm
7pEvu7uGROljaU842DMLkls3pshndJdEDzHDokeeruQ1K2vnbRQy3yjfxNuYqPhdVEXLnSorInd8
vJIrAj9YO+eO/YbqsnvOcBRvsB81jMMXJzjqVjRrZGMxILgFnlhkZ1tSa+fHJmzq67Ioix23Rb5V
PhglMiVr+lFS1lm/OH90ycDbZdmcrJTuS8R5fuXNsXO0urAjoiphY7LkwbwzLt44Bi3dcdGZ9ZHF
sXqRhkKbZBLC6SxNnIjy9X5K0mTndGqbi6n/ssJGHLGHYBvzgafka+0k19EyTvc8kTkltQukSQ3p
pwxR6rc6Xh59Uk1GciB6hjoz62MUDBumxmRbpfxnxpTkCXYNyHmWG8EEd6Uzj85UmFuXUCHv1g7K
4aqbMawyox573L5hcmgSzQZ9yez7WWr4hZYqnEPo6Hxbqw6NygUk4Iep/xQNUtzqmvxn4fgMbXIx
8j7z6uHkYYkZLPmzxvLvNRYSqsVUN1ZlPful9Vsi7Xwqaqs5Vz1YHauakktVS0C9myQvNim4d3Mf
+09yyoazRbLXJk3BgGFsFG7av2WVMvcexIY3K9LdNkWIcpJVEqx7P+rfOFbeVJbLm9m61Adjkd3K
zBWnMjf2Po81SNGOdA58rdnXMES4YUbwim0xJLQqNqcDAqsDvWFC7gOmQr1G/uEdc980+6ENlvci
blrMLfMiPrEgU4+Z2gbBQp18ShOPjGlXMZclIGRjLtb+uO4FbN6LNKLsA44mmFhFrZj7qG7fSr+/
qseI+GPlOG9eSPo2A00COTCQF84Dw9bkNCyd3DGzTfmu/rSrajs7kpck72u/MdsiJC7K0mVwwh+F
KLb8HpnXqIk7Iyc8dk8ZHbarWbrYN1N9Ibal5aFRTI1VEL8HWn+hUvodMG1dx2yxk8jZTT4Stcao
dF831e9MZdUqVNa+TNp8VcwZh9/sbnQxXMdtfD36MO16jh2whJspZzFkOTPQRDIJeWXXveNuhsR3
jvlQP86YllAMrX170HjMynztjeTYeGyFCGOeWGQFPeOeAutfLKzDYjdXuXQPfTpfY9MguYqEgzOj
LvdgAlz6bhejR66XhGay79OfPsGGO8vH8RT4SfYo2H89eSUdY7WAhFBF5ez/5wKkl0lqGRHU08Uf
ltbuDS2wDT8yzvZkRpjnP8R5f3oy/tTf/1NU4j/9z/9myYkuQZro8/5riM3Nh8YJYnTXfvzdDfLn
1/1vLwjRiYQSopslIYxJHi6w/yD1ix9kmzm2jbwQjeEf1O6/vCDiB7WHrYIAcV7ou4ov+pNj43g/
lINhIFSYzhQuh3/JC+LY3kXG/3eB6B8EHaTclAoKg4l/UST+TUcsEJZPnbCmLaYzMRyYhCebC7UG
QpXGYpB1HKpd4YdyM4XDctlwDA35TbHtnEILpCxNSQrjoaQgeivA+Ie3Q29f/onSoJBplIMwZpFH
f2JziagwmhwIFDGjhMiip3nw2iR5tahT40dW+WP1QDRSbjbcFx2xf245Dqu2VLDe3PyCtsFFGwYc
2orIeTUgZoQDyOCFxL4CGxTkBXKXGN/G92UXO99OWrnbdFICSVnWh8cGs+NZZNoSt31G/7RxNIa7
epUAirkb23q8Zs5BfqSX24ZfANBz19lesGm9aohuo2KmN2dTamfnIBNvTMJn2IeWPdHy+uISlh2p
mdsRCgEXU+um0NakY9Yg+zV7j2yK2w2ZUdDzmjjVT25gEUrUEqZpb2bBbhyNJH7LO8NOYhsnk3hW
jZHXrE/meIe4ZsgPiLfG7KqdapgCKjYQhhROHK5DE+bcy2ngPoiO3Kl1bbv9BT+oN10KmnSsY8Hy
E0G10wb6YXJidgCO9cleGAO8wUTWb8i9YzIdjqZbEcgbMBPMk1e+G+m5Q9zeR54VVEeggyOQQnzz
wU6hmjujc1rimzKOaDVV3rvhakJCYY4lGs1pN6LBY4yC6nW5QYRBlk7ss/9a28iZrEPrhekrV83Y
70kwgXQbtdMcrgmMNGLDNtq7L6fJYYYaRKa8DuyuylZDiIwVD3HtHLwuhL1tiKAKj7YLK/WUMcVk
aAfJEG808XUHwXbjAsREvbSNFyA9m26QOJuN1Em0m7NsyI8249R5q4sQMYj2EUXR8tfTk9Hayg8U
x+4vdC3Nc6EvcPe4bb8qEzkTC9iRqCebfMkWCkDXMRJ2qpCewO6PcW464EKLv7RrjE/YHSwmiVdp
astfdej004HaOiDNcIoN/UMo+IvNbVxdQbCE+JrUbQY+OdEPbeLf+9AJno3pCbXvInZTce/oq2Ac
fRvVYFG/BmXqnCmfzU+kRuoUetlhqASoJYZ7gXhk+ciUhT1KJ56SFj/RyoHH3Kx7lImPUHaWr0Jj
vh88ux3XeV9p566lJmlWsHvJqBeoyAZuqLi4CdOQhmdyq6zZ2OlQvHeANu4okOB9t2E9k0YK6YXJ
pCfdp2bWmKVtgU6CEX8guy0CNw/QQ6k9krYZu7ENhSR46gm6x0cdFy7OFgB3G2K4ZubXaZH8hHKA
ocifXZ52J4Yf7dRw+DcVQyr6ZTt6sZY82i8+O5JiqsqvvLbY6LQ62cWRO72GA69dY9LA3ztNW7zP
ecx7Q03f3cVMGNagN0gcwID9ZBD7YZKFLL1KED9cJa4r79vQm1pm9zI99ANw2TJxCNFJqZKLQwM/
5tkpMkMC13hRawgdblmZg8DLpoRdrC/1EO3DuRl3vYj1LxZDF5Im3S7ZGUxFeDzy5gmOjzxSUBDD
4eblBfChRomOwFf5FxKn9kq2C7LHCDnbS+/E5WfDYJCAzlxO8Z61YlBviswn/CcfB2QN8Xirm8o6
Rq4gw2SAfTo+1iMCubX2LvphTcKYWbdh0ThXitb5alB13u8n/G+C7Gr8XoRfueStLhHP6tqzWcoP
jIHvCCarKK0T66cTR375HKTGsgHg8qIwYgErGFmV5218rsHgs7BmiUd3kXuvHXk89euSWPYvgpmc
bSCqdOsmWUvmqEaYawJlcYSjkqkczKprVm3NQbl4Zpj8yZBjP4u7qwYlbPmEdVuSu4JwfDu4sFcL
wL5P8ZzxiSox+gNWDicZtzk984NNZpeLD1vQEAe+51onkEvphxqiajjEid1nN64kgTCIOXLWrE6K
bS0SGzN13/b36LnjJyfgmNsM8eR0nBcJC1PHa3gSQ489E868cHwOSQ1bOK+cJFoZPvlku9Suesin
xhJIOFmGrZOejf0GmwI/iPB0fU4aQZvN2VDRWdYJaGxtUUEck0AwnwiLRG1LTrNw7fjJdAJBah94
mBcLu7ATH6epqhPmbmFoDoI1aoQ+0Qvh4KQQcKaweS2ZsD9YQ0e5ied++cxQsKIPwmvgcT/0F9hB
gZRmjXtnOTqlm2UHgzqEQQCcfrjXih0YU5DLhwAXi012VqT3JoPHtgU5Jz9YznDRBQTjPs1VYG4A
4Y3uRmUTLgI342hlqCEZzPhxcTuRCHuWgR5exrkK2aDFodzZFml5KWSJkQlob4abLFzmp2Gxg5bd
HSw0Eh3bBhm+6qFmj+58wNnm3EYMYC76ESxjlLnZ2KxKsvDAfwxIYp1k0tEds/ZpPrhMusL7OVAD
oovR1zeWbMN35c3eA8atUyPTZIJfXJx75CYnmOmd3kQl/HbJIbcB8mMd0iS32b5Pv9I6H9ZJfUGl
2CaTP722AMQViyV47ZKe/W4Nb1q7E1kc1uLoNZGI2dGeGGNyxiADAOL6iO8fjPHYp4RMtkCpBnZh
Z6spfXymvi32g8TiV8RKb3KUHOyA40tTQmrkql8AMEHl0GhpicoDqRwtUMqXqF0BIFZnN7eK7KdG
hHutBuJVVYUUeCrsntRVZE4rXY+SbRE/NHIa0EyrwBHdvtPxeLL0GIM0YyW9xbU4+1gbEv92QHf/
SZZg/OWOSr9rgwjf4WLF/UA2BPoDljfJVLubQisb6CeMLtpzzqJL37UI4krKTv0CulDbe6fMhXU1
pOnRcUkyJBQ1eCBWmCYoS5ynS+j0TwTZhsEYuLhvOIvlSG2QieJOdcT4IdkfLbXzBOBBMQfMvm1n
rEBBuNn0Kwa59QX6Oxleqmgsk72qnOqr8aTdPoxAjv2tSB0/vHILO+6uQfDyMcZxCBrLHaL6S8YM
6ilvhB6OESRl2LeUcyQEOFURXpWlHB4bO2CwB/6geBxDU8kjmvdiOcu2OQ+Moaorr22Gi9dpnB9m
NMHs7hZ943RTcoBjYWwQ+C1dr+bK6vKuqNe+q6dqLZqI14RCvLtPllaDXI8ZlaRWcohCFnUALPWI
g2WsUDZPPZh6csVDUlS5y6lBvhj0T89e6WtSaUex8asY46FVBS8WSQPgWgj+7I4BTKwSMGMXEqNN
afSEXMv96ocGVWeM3P8OHF7z0k+5WqcoWJ0rmc35tRHMoNd5EzuvwnadF8ZC1q3pPLQB+RCDoWAD
X+w9NDv51hbIFqa5xgAmCYH95IIEwuSrIFsDi5SvXWQ+RNtEgOKGHGxMLLL6u86a5tVJPNRLTqh9
C9l+T8EBIbwEZ9DHTyM5mwxwFdZgm3rxcWzyCcMKWYHibYFKtg6bJR8/OxctnktUEGHIyZZl6vzB
uA3yxKwf00wwohKSkx9WCDj0RrK2g88Fmuk6c/KMzM287NPbpGKiAz3aQtJluYR2HkRtFDEaMoE9
YXOX6LXtgPDcJU1f74zfyOnUQ7V9MkjevHUiYkFiTuYkGwF5ZKXnrD63M3wNnv2FmfCCGyvDz99v
yqXvycohXw8KIYnN5KzvBI5XMszc365SMIUgKkrqxiBFB5GaWb8WhF8M6MVrQHp4RagIF2k7N7Vs
+nt3nDa4EGq0g32ybZQmXqMIUenYyqwHw5K+ByjIFmZhrahzn9GQxGVI6kDYnUf8xftYiOSt5rNl
X3RRdEjSCirEVKGlNlnBYAolkJYoPQbLeted6q0r1oYkf/Sy8J9HOSi4FKnryHXRDtUn5EIfiRUX
7W3sXpqzyjcMUkyIhjSZpyjfVUmY8if0lneZ6PGn4KdQm3TUxIMEfN71xpU1ubCynX4S0dYhPiDE
5Q7WPGBJLBIYbpeBYr1v9VUkq+l3ETXzTiE5OuJCW5LDEFbuDU1DEF3BKhO/UhTMG0jB2MooMmCF
aoLj2j8WlT8nccmERZVFhkoiIvCJAAzXIX+xbsWiK0u3vMxAisYlG37x+qprk+WkDGvQggllRxkf
oJrm9WbQ+W68yGVAlXjFnbAphrZRYyfOlQl1pEjyNjbbWKjedFW0N2pNkwtex83ET6/jAlsvXU//
igLfjVdznysAXypU8zPZkUx+rE6G6Q77mP4amtZDTdw778VUYlXQXnvIao75BfFxsvL+mLARTrdt
SwLvYHXFQJIL2vT1PPVIpQuhzE/XQlYa+4O3VwSAv7QgJQPWlrXOdlHK0p6A8QqUSyUihlphdFHu
XugNF/Ul2K4xRuYziJi6xtPldBfUoG/WDBjDr4RJ6KNE4K7DkMGZlyrSmwAx8+gu4M38BKBhZgdX
DMXGVeA25bFG+3zvD429qVulUAjNXp5vwf3jz4jIUABthxIwKRPziXJNdbtQhF1L1ErJGsnR3Vfd
LcPd1KYV/kBhsyPzKibPKzGBJXK7ES4sf4dvGFXLedBc8FSjOHt7rR5AhhEiraPxBkb5Cdatx1qW
ufuMy3E4ZK76NDAm7+EZ+URolOxZNF2SaOy9SXMq3kHJ12XR+BqoIkSReCvglF9kfJIOhR0eJUDA
551SIU8OOgHyna4Kz/ADDVV9H3AN75KujX9SU6CG5fBTj272YV8iZYi08ij0SywPGJe2jlt5xwz2
7SM6QXuPNLxdc3CSE2IkID+QNn2ObDWyW/co6+ywlIGIV6rPUrJD6nKXkm/12OJDwJAS2L/C1i1P
ahDjR9/C13WjrCh2YTfb0yFnzBxvOSTHz6VXPbKBDKapibzg4sWg6AKaw9p/GK3mw8tUQAqzajyc
2bI9sJeHoqckyunLfrGOZtr9oc7ux0DOt8pzWcF6+GOux2mgKgzGbvk9pyaD/EgFufbcIniaPQV9
T9TwOnEI0RPDQB/rzN4IKvnfuTW1+7bD8cdlwlra9PDKSfW4MYpDtFNpla5rEoOjfVGFECiced/k
ARPOTpNGLWuGHxlKnGfK3YYBBfKP9fRHzzHVMHSNl30HSCCOXlst53FOl3e00epcVjO6UVvjPWmE
y8awtBHUJx7HJZObvVflx1HE9V7nDgT7zIWlmE0B2ymvKil2rMLdSZLP4CN23vWQ05/2vtu8jYiA
IHyU2QobsHfOQ7dD5tdOD7ntMjiydRGsszJ7a3Jpv0V2UW8QzLS3oxxRGZezQMhyGZ+ZcVOX2C+o
aLx7PISKfUaSXNU2Hl459wc5+bcBZR4we989zZ5wKKTCZYPtuNmWWIzpkYkEbtm6bwcuY1xZNuWd
iotrDqp0yysTvJYWkWxkwzXA6CXcP+HEEMLYuWEbHqYnhZtqN5oKy3AT9t5dAPVDreJUzTdjbgHJ
7VkeVBK39NzFzRUCnVqcJietycb1qiOYd/NupYH9BL4Cyf3ULOZ5AeS4FnEmX5sptfd+kdn8VRf7
UCv+/m0Zd1vf5CnhJNNIGTJq1LCY66lzlsz/NZWElFn8IlPlMC/AvPZ7mP1oz/lQnRvQb5RDkXWb
S2iXbjS+dikXaw93A4wdy529N5HEkObTWVe5f1vjEsZRTTuASEjT3gCF9JITbqHy6Ntt8Nvu5L0V
UXabyVooyKL5XrmAIiarm9cOTCm0UkhbJwtG/pR2RzWB02JFu6gXJQrvHXnsGsE6N0ncJye/6er9
TL+xtWYK29to8uZfC1noz1k22d9j25PSsYTefb8k+1R5S0dYwJyNN3pgOc330gcwop8Na3uztaSZ
DpTe87cmN+E+M55AQI9ArrULzAF2dhEOzuyagw6XBkgHEnemxYsF5TA0jnWWwktBiD72D7YsAFN6
8BZ1vvp/sjD47xcArByXXt6GSPFfrxau2Cxk4PG//r5YcP7zK/9cLvg/mPFAQ4BCj9uafcFfy4VA
EhBMv+DKv+D5f60WvB8iwP8fkhcaMO33mPf/hch3foS+AJ/P2QMyAn7tv4KZ8p3/g2XAxY+pLbD5
dq6n5D9tFshhSOPImsGPkmzTMlu02V9BtyIV1/Rej3wEHOuriQl7Qlujkm5bm4z06phRqLMxhvxJ
hF1IMUd7DIk08Uhl7+h5b4Kp73bOqLtzhfsECFE1rlOvwM9ez3ly0DiIT/xAxaZwq/Ewwo8GUe0F
43StKrs9QQ0tE1zIfYwBXjEJvnTe4K5b3zcCTmeVn2lkmUAtxQyFFbeAFKDj0M3sK18vEvlBQtBe
H3vA/oM0DQ52iHX2kEHbPg+91xxwIPl4rabyzQPPBJw1cvovfjkHAbGJckb3sn/ysV6Na/Tr4DaQ
FEV7gCB+urZG6ENQ7wuJd1kNMVaRxqdsoAeqkPlEyW3SORBmAJ67EDj9esEMlEXyckBNXUbEehb5
B4JKpX1wsb2UZMO4iX+RuCkATrq0flZ9FFKj4TG+rqIq/WiKPqEDtLFXtlXlJ6cJm9CyCfK5K9eF
9FsagxYGA2P3KHiLx6p/z8UFj6j6DtTpYslvjVnTWluIFVnkJzNiZ2w62NPpNVHehMyFvHrKDo4l
xntrsYaHVLbFpyw0szDCimPKv2a03kzjztYGuSN7dZfN7L0lvKimyYpzdv1mWGKa4iF/qmRO+213
dscUF/9/tb5QB75VbUNhRkuWvy8+FMpdbzVIhCN/SfdJ0iaSiVuLNDD12f7gG7PCk4NdcufU5bAR
rWnu65ngKD207UF2VXPW3FC0TgnqmBR+wLjJIa1sUbTUH7bpplvyXWS/ZnAm1lXtZ1dW24kL8IyW
YiKdySTBUK+WuZz3HVGuu8pz5p2OM0z+RCve2HEZMn3LzMsEtfMVfAWKA7kEnL12ELwVUbc8OtU0
3ZcxMZtuN5Hs7oTjHeT5jGBHvMoIGbObHu/lrud77UlCMbAnUFhC/yYIyi3tTWz4kcalRe6O5vPG
6mPGaFEbXTlOVx1EocNdSQu496g+Xlqmq8jy5bOSbkEfDoPWhNg4h9MgeA0u48kZdeqYncMBQWii
+U3Hnrw6OlxzaiJCGqIumZ/rmOpO9f10JTvc8tpfhnVDhwpic24ZbRYun38movje8ZzlQYoh2OAk
mO541uUeBgRdoWaP9x1gZHhA7iI2KZjbxyUelxeLWcQh9y9y2DFt/GElKXhfcl2KVxe/2UuG9u27
12364mMtAFzUH1xUTnepHSVc11mn7mdRNO8NHrqHsnCdjzGMvIpKj4hNkfQoJ3We2OsUsi77Rc4U
Zm+pTLd4SZZNLJX4GJcU42FtGfdZiCa+c4c827TjUPyayG26C1qpfqbaMqyViIrbANwbGIT60WGu
sZskRZV/+SYKqZAaWyBFtrz5LvVL8BGhndbfImmcl8uD8CTZIX1rfxxrFmJ2/rw0tv8wF9O9D+J2
WE2asL+17zkjvyeqdfR2gfMuiQy30JdPJR1wnke38N36q5kz4hxNSfy7oJ5hcwiA+DULS1IuDEfz
QaqMDiKVkfwmDPeyFoQOoknGFQBIwtIRayYO6H1zLz63RVx+qNbl7cfMhaIaqvW9jW5OoDclIKJ1
gunao5l31vFy8UHWkClZeF/UjHjOBClZWLZ4Btp2JoLPFQQiuWDgrhbbQ+HT5q1yNqXTL2inAyK3
SF3r7wNH5lCqM16SmtYCw2onzDkWOXibaoL/gJ/HPKYpIlylENnaMCpOUuXROc5d9z1CQA+3dYl+
WqN5tOtiugbnzbqltuf0AUBGVhyqEWHuYBYBpU7G/TGbAAYQeTqDQXVmea2yoLvJyX7Gy6tCjclp
Cm9D4VF5pxBI+CByF6ayMvF4EEnXPUZ2kj9pgBM/RUpVPAyxf0Jma6NqTUfWTKG6zsVQXCVZX8Rr
tnhEm2ZTeFeUM8rtavKusrS1Wl6ygXi9nLAIa9uZTlm7IGkwoY+wrW94FdgVM0x9iJsU9VY3qCui
gouPCZ/Xh5XLft+EoAFWo5Ttl9N1/m6qEvE0OEmwJcIa/WGjA1Qubf2JHXr8COv0graWXkc/YgFd
wqs0tgfFKBF3LLD/hu34d2SqNltdqo1Dz7QCeoG0ZpoM4x27aKqu05Fom6q5fKIzkx9cXYQydthX
jloP2YPlE9q9bu2gqJkqZ9y3AcM+IpA5XlYNoEAHReIwflgyZ0GoEbWedTf335KM7v6OFHGd8dy5
2cDt6Zc3UeKSk9ajjG+LOeVmb037UAL0D9emwpuOnt9315nhqitx4XF5DSq7NWYiYEoT0Az6Hg2q
iyz8yy/GyKzQhI7IiKRM2KnOY7gTuLaelZ8nL9zZ8OvbpO6wFIVEUGCV9E55HtT7UHnhc6jxoDg+
hP41nsK4JK2mv0hUowWyw2DKJ6R12LCbzqSnpcHUf9IwKF9RPBHJOHntMTEK9zzEjOpqMGNzQiEs
zoDixZVLM7KLDNx1J0A4uGCDvl9KwwcScuiuoAJ3r17YQINDTvpqjyQh5x0zF0PkJ9rzoDyHUeNe
+60UdCPKqNdOtEiHu1FSDnkxiPxj2tbqJtE6uc2jJnutQkfdULA17j5qyp4MH9QG1+HcB+8hoUII
HtSb7eb0L6yBNsDxeJxjd9mEbe0+YVMh6FUVZMOFjPlcpNfmEkrb9eW2xo2916g338vYHl8ERyce
WYg9p1A74VZ3i23DwRYTe/xcX+FP7I9Eg2FWIR6BlE5rxxKGuGErTYGKJOPwkyCThoQf5jjrXPrZ
ewB4p8OLIAMSKeyAwPeeDNjGsYffkWfCbT+l65bCaGvXCWBwaUimr4PDyPhv1XeZd3K64In8OeTA
4fDo+EP92rp5ux8Ad8QrfwASsaSszveIHtCfkBqXMy0abBpYe4L5OCyHZCTOYgtKMTmLJRymq95C
9kBmTN3FWzpr941d0fyrxr+R0B4m9JtjTrgl109kevJOmQKvYzRIa+xDvlnzZ0bFj2ED3EJf5+8E
24x8iCHrrllwfe6jVDiEyPVEns8lbypJAdGGzCPrnnXcU27H/n1MVtRTYqeM4SvJdqN3CVNFLIO3
qiZi53ftFfYTCZ3ykOYzV28VtzuITe46Twb5NLpHtDvpjtzgi4bNuzGEAF2DBnC3I1On1RSi9PFL
Tc63Y5dr0rzjexN09cZSzq1fJM6tolReNa09PkQsTa8zss53Ge5nTeQBdyzOEIGX1m9Gf8PCVuxY
1aW3zjS11zEOZwjdjECLQ8Fq+AYiA7VRSzvz4mGGwEYMd1NuxFxa6oQpoXvp41YFG3Lw4hfUiqhs
8EqdaxYo6Ub2VIk7pylzwCEWIuwVcxKezhaawjjP+p75DW5ML55nySE2LVdBOzRvRjnqGaPTfK1y
n3Ey4Gn1ghjHe+Cwc5gvNrZ+5wW2dyxYSkpoCzwF70z56C9TfFNnXsuJ2lWsIJY6uBL84t+hGgjD
YC2H4yKj3jyWsDQIOCZy22DcwW5xqItOwJ6Thl4/r2XJqTk7UPGNF6EjzAWTmsUu+Ct1cYyPtDd+
svUD6Qm8Ta71AYDFPCLUWeS6o2bf1GiA7xYCPN4rn+CmDQut8gZ6CyJOFlRrTLaUODNGkrvAqPzd
oGvotprlenHHUNoGStVgsdh42kWYHloRLDhnmJAB2aUGojLVjDB5I8KC3GgRvkZ+T6Mz+BFo3szn
UV0XfXOJsc1dK2OeNSNjUovzaozlxvtO2QG+8HGELyXi5BmKVDE/kAc19zsXVde3aYk/QrdZtPMu
sjtistDexUAxYh6Ou05e8gvyvEKiExDZwKUH7Zy7aj7zzoBtkYWZoBpi72o5/fFRDHg4ivI0BdJ9
5Vjyzgo2KdC4KDyVw9w9TnNmMqqp5XVcYh/Ngk4mjASXCPcWCxEUuUYhS/3/IxJSZ7r5aa5///u/
fXwVSblJcEcmn90/DjoQUv/fxiOnj7b86D6yf9BdOuqPr/qTwR388DyBeTpUoYD7+zfdpfvDDl3P
hrFoI97zQvff/sefwxEn+OFi57NtBjQOVF3J//WX7tL54fnCYc4iEEkKRwX/ynDkn+mjCpQllEdm
ItydAVvIfxRdKuNZtd+BcqJYOtAe3qko+yaLbAcce2NF3QMprd+NCybnb5/SnxrdvzOyA5/f4B/l
nootP00VKH1aVeFc5KB/k3vG2pMU3nm/Vcilf0cuKrKeMRJ2RY9AiaOwF16ZBEkqA5cEpcZk6ilH
1KwXCB6m/na9EJtDxngcZi+pqG9VMFenVLiCQXAyX0YSMffbCmNEcO/mDS9Jjwp6J70IIF0L9GtR
g39lxR26QnrLZVVeNnI59pbVpNq7kYytjZLyM6U73uAsJh4MFQNeLKBmTXmei4LgWOLHlAXrmCE/
Dj02QWfJvoV+iDXDLcg54qxBSd/6xrrQB6YUvX6QPsVhwL8vmiezn6QqHmav2mZ1ek1vZ26ymo9i
ChdnYQtDBihVRMIXj8gL19BJhk+pLPe58w1cY4MW6y7xw/baKwsy69ndrIRK0MjXAl87E/Z0JRlU
vyTgn87KG4j2Wxj1xqBcHCg7D3PVuJuIaJ23zibYYJ21rrWbFzLM13KwgrvRMt13NIlwwhUVkigc
p1341dUjA6p5RDIVt6H9THSO4b8KnrFNVEt9NlXDdInsFrgxOeVUuyKSeNwzTdAnQV7kaQTpQVg9
jkdpeep2Sgr3ziafVW+RIHr3jYV8FvWVfZ0Y9Ad9PZX3UzySkrVQgTCBabA/wLdkGUyAdbmv3H66
HtKg2+EaLdcXF80O4e5yKqehfm7KwCfdozZWvPGlV70IqqSN6BAJsGsda1rUgN3tfSwkWyPtZljn
8rnvyN4pm2LtmjokgBHnxEHZNlvaSpMGV+SCGTwjnbjrUIYgucAuH8x3/HNjsxKkOv32LN9DQEvH
tB3QiN6jqTMOlhAr9tY9YJ21B9TyiPQI5UdQVik0+oE89pWxhYQi6oMJqWKisb0Z6+x2SWcVbdRA
vgnq/SBYqdawC638ej5GhfHBElRefdP3uvvZlIIHKWvsNyz5+nfU+fUnn0xyNlkZ3vmZx+anmRGG
bRO2kW94J2iLkj6JdwL7Ei2J7Qz3gK74tyxCO5DZiIRZs3Vxf8LbIu58SZnhRUwbolUypPAENdm0
W6iRYodRZ34U1SLPJeOhZjMi9llgTzUUY5e68xNWpqK/j8f6YYic8KcJKv1KD5OzDgnaCpZWnoG0
DLHwDKzRVn7fO9MWScT0QUKa+V/sncly3MqWZX+lfgDP4GgcwLAigOiDDPaUJjBKotD3cMCBr88V
tzLLKnOQVjUve7N31VAkwnF8n73XfsPxxnhlEa//6rIch3cLwD4Uopcui7W8N4kLduLbGDLxko5t
9Q45JX6in837rBWXXEiWJUUi1sxeP4npcNw4YiraSFHE+NLIzomGBaV2kwCN5fqdywIBzVbooFnq
jznfdxaeodSetUlSWsSi1IQ4LtKJ3T4RIUGxANiBBalp2qdF2j+jx3TcOhKzPK9cqsWdqsEpUkDy
wGVTzsbj0i4EWkXhF++YUemAMk3gB1tZe/gaqAWjLplJ4cAVDc0BkKC3cBJaHlY8hnzUzzvNizKZ
/GZUZXqzRs9VuCtdaLdrLeanDCXtnR8pcKVWVqRX/VZGsSP7l4R7S+i0zgyK062eSryPWAe59KFs
6O7THjjTOczoLJyR/X9ymPMTBfpDXxwVAThQSHoZmNqnJOeejrpCsp9N/Qpsdx6Z7zRfqQFfRiUS
gZyvMOC+ONUcC1OM1BViV5se5lHO76XZ54zEUIQGkN54Tg6kGawf2ThM7jZRbNdwXhk1ttzFzK95
YKmbge30zV80MfAhxn4X4cFyPmey8n+6ZMW7VaX3gFpGvwJRWgtQPfDbdKVh0u+X5ChioCn4Y+3i
gQnUTG+NCVkvIk1kn5pJJul+KO0xOC2GQkJe4Cy1177BFxk6tKF8zZjE4y1hr35gl1nHu6EmgUwc
24OjYdNcH9LLhcYZ27XhIBHlPQ5rYpnguRr8ctuG3oc7P4fGS7m4A79EYJPf0GGn2Ii2Fb/FX09B
PrXb1vLjK09S/9ObDHE1it57JypYnWiFLc5rbnIQm8zGB5kuvEGLWi0fFV11ChRgNj/AYvfrqMIe
+7bi4cYkh2bf0V7oeH+aWsoXXVg2sDFTknUn7AR1T3n934XWwKceg1y6zaDnRpMZzA9+NQtoZKAZ
6JerPmpuZOAJ/Sbb5h6vnUSWCYGIej1XFmY0w6OyEt4luEa+8i8Aiw9qTuON8sz7WoNB6lcSu+WD
E9OgGilyWaS/7MwDftm6nnmI2cmwYaA35stMFu6QSo7FcmnkUgosWlP6AfiVrQ1uyLsZVGsflKbg
36bjdPm0V1u+cvy2N9QzuU9MvfxoeD9fpJVoVLvSKn9USrPSEZS0szQ2iRBspxynyNZSooOytBTg
MFjm9j9n5Y43lgsTK9HYupneAABxmY2tH2frm8sH6TeZrZhLD/wiZK1ybznZ0qK7wIbAnDj2f1ZC
3XgNusFztwFBW64Kg7SeMqdTL3T5qqOiX6q8sCH1frgqTf9inarSLRVzeHZxjfl84/J0xWmDK89y
jqt2JkpfE3YhC2GGL94u2ZMUItUcW4DvMIaofi3DZmxBvaKWFN6jiTOiw1K1OpqIXQ1TCluqw9pL
uaGmOI0PAYEzPRhsY6wgfmim5gMmF8ndnntVmotmm1V4w3YMBliO1Wh403lJHUla0k5nys5ozNtW
MRpYm2oImEjMoFzu4QTVGpjBK8v/3Vmjfa5T6WMF9kTSs0vBRtwZhrwoR/zo7jGHQhN4wA4ZlADP
ecyiwBogfAqLIYGtsTf+xT2RowEpb1KRk7n+s2nLhFXLP8EKH4rTEKbYjvh02jjfN/NsA6UkA6Fg
bfo5blKctUZzVpPjfMwUnuHhAX7GIFSS5nBIHR964jdwFxGrig0vePG3L2DJcE6XyWfW10AnDMRt
uszuORFzqaYozaga2UB+ErCxdbWcEEeNX3HWK3+TIRXTJA+uetu6xfjT7mBhbkqFmT0xaPza2sOS
f+nZ5hT4XzEiARDupfZb6IvJ1DKbOGKd3+ZiNnkZ/5NuQUvHzsIjwHW3YNGeXBfbtJ/Nf3IxJRs8
ro5r2fVbhdJ3HKXl/YGwDtfFgfURFGWIwznY2vdwjQuD8GPW1p2euDKx9VQMbgrofpvJXHpoaZqV
KP0DCPIjiZ3lHt0x3S0LypoQtoHwHKz+Jhn9audkwDHJRHE1X1v+snvoR93jP4kkCFTZExlXdwmr
TNeHhHBDDqSBxFDeGgbKTe3vrKEvIy+IHV65U3zDkYT9xyOlvvPZ1gW4Gj94Eu2/czbkERaSeyNy
4wU3Wp77S57qGWZ1XnrPq1iyJjLHIH0xFlFdUVL5/vGheNcoTejYNrjyvT/ky0fs+MPr8E8GKltd
vYSKXJPYiKVVf0lUq99OClsAofceoWrsmOrbitvNX9sfcESt5BoBkC4Nr1j2xcTycSsAbgQLnVg8
hfBz5joNhVrmv5kBfaNdOyy9K4fKpq3jVuGlvIe64jqB2BKT4rEOCpct26hCLyfnngNb/4mE4Q3C
tVOkrBlch7wwr7G6Kx8qpvkqxLU+mXiIyj5KhMxeMLsaz82yAujxAD3Bylx90Co0F8wW270myCmR
cTv0ZRr8JIDKMp543y8ZSTYvlcFrg3Jog/BfmAR5UZYdmH2M2YQkOqzpCbgcdHh2f0NoOAvfWs9p
3sSIpYtGlILGnqI1aUjW6cSy4C4gJYjbHwi2wQCgVKXfZEZI4HX/pPFqo2JEFKS5RqoqrebdVHb5
Og+m/8eCD3lACNPtEdh+/VlzM27YC/T5Vw7MxdxxjXUfaQRdMO0ZdRlsIHKRC0zuEcGAejP87DUh
x3CaYwxOOBlYKDqUxD71wMwncoU8hgBpIJhhM+WaMzi9ebM81l/n0u/Habf0jvnq3Q2ys1F+syDT
3t1pleI7F14sN1Nl5MnBlQmBln52Hxp2H5RVj3PgnzLa1E5sfXjgYj75xzF3+9tALpktVOEgAjmE
YjaTblkO49c4zn4CWNRo8j/SG1hQYV0UZ27J7hMwTrY29BfPXXOsLGt90GkBDBSLwcjlK6Kam0it
U7KHggqCU8razJZ8HPgAPGb0OEEaG/GAlyzYqZIMwp4UYEpNw1jc65W5WJCpCEHTqw3IMBN6ep/t
607UT2w/q1u19LQGCKZGZMSlj/lrFqe8NIQWcAtxF0FhZbjQuXy0A3fYwQg4gMMW25z5MhmK+VbL
3nw36wqzscNWDJza8FHDItyOGTmCCV9JxMpn2dFo+eilhp7Z4iiJ2V4HR8hB6LwzvE5ykSRVQvYH
5CZEgdyNiXSNzL6sH+ALBqd1gju3beIAdiWH97c/ePsONuFf+LvFLZnIYo9THfygxN0/eXBLPq1O
Jn98XqBbj2+Q6suGX+KQH920VEWCnZ76writGAw9eARUaPJKHtrXqh/NA2Z6DOMzHXqvdx/BuYxr
RTzQaA8ejaJvrdcVP2Nl4mSyzMX4OymvHn7aBdegezJjsnZ17Jvrvs/Bw3KSWjoc7zjsY4ZC+McQ
Y39ZwHuzvEoDXmC5FibTQIvnaldOTJNF7gdPxHr9fCf8Tu2UOyPBp2Z7L+MFsRRzzWRSoI+dd2br
t1hFcSNyUPnY+YqQGWk4tf8cOyNf2o9RshK/d1pgv9U4ypBKaeN0D27FNYGCJRtCrtUMgF9aTwF9
smshf46AEr9bFyNz6FhBsYT+4AfHYAp0cKg6CEVbGy2Wd7Bdym8/gSeRoeSch3mYHwjLYI02zZTB
VIkcfF7lYOZzki4DH+s0h1HZ9rMzmmwvEt/kSIx9GFXoxwnx0naA/IF5m2hHBkKgxThHRoydmmVe
cJjCQhrviafRT9FnG0OPvwEJ+OP+/+uj/1f6qCv/W/fY/6z/pP3X/7j1X3++h/Q/Kav//M5/d485
/8L/FXhugAPUod/qf7vHPMl/QSCV9Oz4/24S+w+JNPiXkMRxTCE88EX04vyHQGr9SxJWxz0GzZSF
ffD/oo+Kezvgf0ql81ewQb/rrWil7n9tt6Kg0JiEyscdWVS29SmSyOvqGTU4tiaQjw4oIt59oul2
sFSanWOOOeTfxA3/e73Usrx7qdD/+ZXwZQDVDxCoSD5SfvVfegxNd5KMVYEVNWIY3qm/VWEsg/g4
JZUFMjALLpprO6CuTRUD7GkbqoHoK4hErt0D/1e2MwBo7psirX6S/zOpViVpB+Mpy8KKW9jNHJf4
uFqMsksQqIeUPg1SpgS+IocY4VM69LzrScUf6VLraaE11nGrkxLUfl/AjHO9JaqToN6mppo/hcUr
Gls0DvIcg8wZQzg3vsDCgZzz6wkJKVB9VITqr8agIkTlzkOV2cbBlznU9hWc1pfpmuXVRazpWWrQ
744xuTtrVkIZ5K9ftj2yTil69xWyNI64xYasUszDLcNInpNwLTJGhLn5NXr+cFRy6h9TZxQnsxFW
KFNf3TsgxlsibQ6tmoZkM7dPJZhkTVSCPm6ZvEERoHUjx3cN/0jIT4FfbdtI03pLZ9Crqi3sI3pZ
jCvBtqAtJ8aOX8ISlokgbOa0PwzYLy+JYc/HyXcFqNNyVy/JEnbc+c7LaFAiw1kftXPXRp7qLPzZ
wDF2CxaFKB4d2t1dOb66ndmGQXavPExgbJf17H4yycURUZ8+snuTndxgr/zTutt6zz5W0pivSUWd
h5q18THP3bRj6IgPlsOrv28sEjsNRnd77ac/XZWDPq+K+gkXPJN0LA11nduqZ3tuOyGX9N2gIZql
3cGvjTMWDRRzTShuMr1HWPMpBrgCLPBqZnurolbXAC0WeSiN+8JeMPUMkmhNutzlCSPkAkG9ZF5F
gxyomM5ouE1jcGhqqEO2ttnB5h4StmPfPbRFMX6CSx+ZaQBNrknCtac2jF/e2unIn+rloWLfTH6K
5wlHCDQxNRRRaw9cQYA8/Ul6CoFmrh8fq2VYd1DKtFwTB89kmTbiydS2uKlq0o9mS0Cuaycdzitv
WqDlj9kdiJxWat23KLxPZeliYLibapwxzqNuNTIcibLZTnLNbvCl4PUBe4xwqFPlpnJJqQEl5m7a
0TNQm9Z2YrDA1tO272Vt2/w0UTPqskijOqj+2nOaRGIOqlcWIYzeS+/BguJPJ5ssDxPbgItOtXNs
MMLs6zqxSActdMI1zBBsdYMg6hPT32qNR7FPiJH1iNtRgXqi957bcHko/N7dKdudPI4IyWdtKGRo
tJrcUF0t1SGHb3NaUmhcytbyMRsM+5klKjvU4UG3K3mhqXEp2nKW/f0NGzqTFNfETx8DDhl8VMj3
qgLaxZ40MWvov8LOfsMBS/9WdC1v77AEYiNrzCwzm2x77e4z4dQ/2OSNTv00tdeaGfO41pO7MzyP
mZUve9spF9NU7dhfVutnJ5nTgTnOSv3G/NA9czL7iBhN/9PqgL3d+6G3qMZIJi2dKjVzdSKLI5bg
rebhB8eDkrzsXW5ec5gmecUdtWVgilNGKUwYfktnizmz7OmT/KpAVYRpb+Q76jvwa3LxwwUcJ+gx
de8xXHemDSQdtWHErzFLoDvxu01x5qNTZc1KAgNmAOUSd49SkLGJ+VEJXz0ZViPpFjKH/n0Aro6P
Mk5ImqLl4ZAGPGGny44zbdmjQdeneanSH62op+keEOdznd5jANoOit3azjWUOpig9iVlk3/yHIxr
kd0G3wsEoYRiyLqLZjXWJ78c3E8nC4DE5U3loE/bhGt8T+65R6HVBtCl/2ZNsbRsh/rxrzf4dw12
HT8rEYB6l80jNdxYSeaBfgVTbLhqMD7WWbWy8yDfhn+H9cDKyu5H6RUS9E+aNJ9O1ZfHIMdGEZBk
PMYzwCi2ZtR9WPFchgaKAoV+LIpu0E8msa/iGVFK5ssUXNoqFsU3hN9BPYu8cl6AVdl6h5DVfg18
FL7i2KrfmzI1qPGUYPTjhhd0JGBJ8+lFJGlzp8cH3MXOO/P+ZwF2+YyDT8dnEi79Vsp5hddGqH1r
ZvZs4xHl+U/anq2F9isqB+t62GpyUX/FYrnPvAoH/zh7eZk/jcPQHEdPZC+q7xgJwGjI0Bad5T6A
2uz+JhXgFJQgT37UnbZ/L7O/HDEku/uFxuMzEXz/O6g8/BmxZeagVATVObmj6QLo5u4Fx4m81vfi
4KIovf0kOmfjDEYnn6kU7n5UjuyeHU7rFxDm3SGvjYn9ZWIBly1SXxIn9vXVXmP7cGfZRB4E0d0M
yIEbz+y9D1gE/MeB5qL8NBXPRjD57EyR3B34BlTQNDETdAA1D7NVn/2Y3VxBzGwzcINVmYx2hPXJ
/SmpeqgfCTLlBISz+m7RLH0zKoVB/wD8N/EkaFXiuDWSJzpk588Sosabbcz2SzOK6hSIwd1Ztm4e
Y1pq32ocjHSbDQjPcuKPYNaa8cTUCOalzuZ9B0XkLDzHRzX1jSd3sdheUhS0ree1+YZOYO18MqIL
kZ14euu1oJeqYDHEZqQu9MNSVNYYUS+NyL2mE3vSpKLXLhd4jeYkOWIf1L9IAs903BN6TXDjXlFL
qi2aDuDHyrG3eMitLeFPbMrQtAxanY4pW45HNd650ITBwImblcEs5u+1zmmzriuks2FLo/Koz6wo
MaNtyLFYdProdT4NTZ6eGGeacLEECB7GBvnqDCrVWxys9bwPMM7fig4/x0w1L+YzEGzsNe0e9123
c/Ml2/fqXpVZuXUoS9M7z8mdHtOgP4b10A+fbSzZMefuAiLQGndxgazhpjYu6w4XeSO8ch83a/II
PIg4g8Mz6pD9vUjjXhKcIDKDiGud79Q86r7+lKb6il1YKXZxsrzPfpptyBITjYQOy9RfzJdYKtmQ
0EhDR9GHkS7drezZJtkFHsWQcLv/wHVbrvvFVDIPhyLY+wYhwaS4t2zErnPIiU7i/s78UNRy6h6a
jMPWdxUinIL8rGNTLLdBA6E+Nc3qXmVQTbfUTQ2qvFlyn8mYF6+TIqtslaa5B9xdHvPBzW9TmtpD
BPxy+Z7AgHpbIAT5hz8GcVjDEM/CIB88ewsUR+IiB9JTRU3lA3zRRGfzGBhqz6t2upNt/YHFQZ6x
/4Z+WSH4aExoa9O3OwkX+1J7ynzIZ69Dd1HFu8YBZp1g7xrEjJGJDgHITFg+fg5FyPIV/Uz3m7WJ
G1wCYT5M9iR+sWyyb858j0/1w2K+cNqkLg+uUljRdRaH/UhceIqnU5EEFOX5OwyGZcTQ0+4T9MPL
7GLJs1TJvmWOx2E/ydE4EQ/5whYbPHY2wspmWa3yW9Ve8lhwKvL2RwHb9Nrh9qBIBIQwuusrDlOm
N2My31szC2684Lpzg7vuzPJi3JmOhQWKhAaSRBP/RfYvo0LY3qNGB2CA9tS9YM0TnKKt8W7IlTOE
GDbtcEFbm3uwpMA14f8+r7NE2NGjZT/gjQy2WbDqLzeHYLNwiu/J+tK2OeKAR54vt6ocvnuH9ZhM
wP14LnhR6SYxQ+cqIB/N9IYwFGSzfbb5CUX5UngRSfHmrbU8J5K8aDZl2+VRlcXedUnL9F2o/qGz
SPcSFx/29H8PhA243Fzu7RNnybLtznUp1aHhjhEGSWpBeXKXJ0fDPIaWQxFh+Sat6huB7XGcyN0W
Ii22nS5M5Ot6Phq4m0VPhLMh2ANAaFwfy66rfk9Lrx4bpi8E9Ti5pGuRHmAEzidP/CrwHo/j6KDB
FRgu4YnYhpNyl4JSvqRLtRO8kBLQOvfmwSxJ4KWpZQsrftOkR3Iip3SRF5KK52LN5DXxABwBDGM3
SJcuW+HWJdIpJoORsUL3ArewGab5FXo1Q3SdNFvitS1KcZGF+HeLp2Rhoo37xDn7o3KeHFH5p8ls
kXUFMp5n+NkeMnF+VotHy6jd9CxPRlpSeQzxT1KcEhGfZRPl6kNcSrkHxn3yi5HOoDnEhk42cuKZ
XrZz7bLNE0F2IvWIJdbK9bnH1h5i6QU9uDY4b4VXiV2OnxeMhNv32wrTSriu+uCA7OlMZojVmfwt
piwsETIvj/Facf4hA72LuG2MbQqwJ2oGpLo06YJP022d/RAv4oMaJfAIXVKeWr1iRDVEci2prIhc
XLfQFHLrJx4q+wPMZPvMBJzjL8+m96KO7+1JrfEsSF09F2tXcFa6ACSgaqeXfszTa1p1KJQMbb+F
EFyhRcsuDJ3rD75hF/bDeNFdfqb+1g0XM/5lat599sJeocArkhmvXY5x21omFvOAQA4GXoyjtlRw
ZccTvPhxPoY1pntamhhgJ6+2owFmX+h67cVMa0o2KXyVVC6ltsMt0qye80kXzAl1/yUkW3WsoTFO
l944DrZ10MVqnEwgFBH2gfEBg9hw8oLi2WU/6/qsQSynf2isj87UV1WY0QqD1BrljyKdH+vZpMUo
1S8+2AA6w3BK9Ye4EPfXEr6PWNypo1X/0SfBZ1VRXTRlXz3Cxrbs8RYkYJqec62qQzAiCPKaqS9O
MVs8x1RUBX5x9t20OiXaWc8UaxkRmb8SB66/x2zU3CNcJVn0OjvOY5ns7Um9mHZNOm6pYfSil4br
ZHQFD0cjj0Q85GFNq+K3beXNBYEUBwJ7GqAQijPSMo0DgGw7dMfS3CdBFdNT4MXney9vZNCVA6OV
m/6m7nLvkiWwrn3thSt8vGNfFojj3lGo9Cwq67DaVRe1UEfeWux2F9Px7DdoKHdqDZ21kWsBr9uT
hMebUbBrUVuflBGoParZjDkoQ9/mirJKynIJF7ZnCHDTS+uRqHVN6GWYPfxJRvQ4nsaq+64x7l/x
Wxms4326nzjgT2ZLL0ovqh0SU3u8R/O2na2L0Cr65co6bQqlZ5m/bf592IhUMW69WjufyvC7I74q
/6Zxx+BvnUjDeOzFkxJ4Md7ynZxGdov4fuE5f9psyp8JH1JwYukAm6zpYpLxDdnvRjyA+zmrSRTO
Jt968PpwfOYgmg0joXGldy/0FgBwauUMzZ7yn8lurgk1UXoV344N74od/SkIXrRZhDA5bktWHqsx
+4Ur7HvBWm1vzLZhELc6imVYxHSHQcAJ4rVpbGe3BHhvGWaE9WKGuTiBgIAZeeDNdSiEexDeEM7O
FM7ASpHyqwNlLHygvCribfstZ+vBqN1gP3jrwTXE2SXTsGHW2rGr/6GsmRW2Zj127HgdADswlwc7
Tn8o21q3fWO8A+1yH6tcj18g6doD/x3LImOLxwXiaHfcxhhRjBecCNfGps4vpzjGw6pz6cAVbahC
++QAB6pgdu67TWdDaKQSjX0R71ipgjCXPhvIPt0xQ2/7ttguzfitzMHaTLyaN4FHpRYeClYzlfxb
eJDE0+xYFZp+1Oq1kxnjJQHQrJtgwfEC31V4+BA39mW9fBqtD4ZrMYoom8kQbUrKRF+4ZA+70smu
eTxl+0CMt7kvGfUI19ywXL/lTbBsPQ0OXpQm86JAMfIEFC97wBrRZeQFM6tEyhPOgwbjTsJzqol2
5nHogvqwBlyVBEB7NhfTySkubHvO4ONI1Db1i8qrDZa6UxwMVG8N6kGuge7DQSka4hpRvSZdoz8p
DDrl60BrKBcOCCD6IOH47McWmEZU6qU54ixSO4NqiaMhUutQDFjeunVKfiaFIMzp2V9c+V/tvtzO
N6Jx+EH+eOhcr+ycmyONLfExRRmKcBheDImVGyPNujM1ISTHKnPuJuoxqZBblGradxu+16HIgSxv
MiCEkWjbfFOPUx928AovlodixrUh3uH0ky9rOmfb2Fz1tcGngZZpye4oZa7CnrrGsA70xcD8SIVW
rvlBmcm+tYAQeZa3BJuutbO3ydXOA89ZZKnlgm9wuOSw2wgMm6hexzWnaIXfO3wOg2McLW6KrA7N
BW7i6v2m8m04TMH8EsT5C+VY6d4jzbiHrFi8G9Aywo71JX4Cvq6M9tUCuwZWYWqvE97zzMkTGdXU
cZjC22dpsouCPxAtqwddxoQ3dlxbwprdPP8AZgornlP8KMnpXEvcL2EypQYScVm0IPoTfmaHWdv+
xcMHiQPAk60X0hZQhLiqpjCtUxSqzv3jIXUREFwsNoy5fqK0vRNhcdfDA9ObUVL1jtLB5IMShuKC
37A+ETXVbTTgq6ezB6onqWUWl/uZ8s+ffT6DJytsd9cwaTJQFYoEN2/kbMWktuk9AM6cC3iQaHPx
puQyyeWMlcZ4jy18vXnL1SMaDCFeA5egLW7/oqBMoanyix4YyYhqiAO0f1bjXkKaDvcZxH+9SO/B
o036HCdDd+C32JFJdu/CXd56z4LSPYpRdn9BNTA6xs5wmXsuTLVhm0/02iaPeEjsfZf2+R42FAOQ
kJ0A3wpZIpzayr2Y00g0FM6SCKx+k6NSXNgpWy+qspIT8RrrlYMfLBdJ9P2UdNhsTaAbeyuv7G6n
zQpwHy2nMM1TqHiBIMCyOB34afwDKGHNYqVfvuS8wOgyF2+W8K8KRCFi5lzf8g5/i9DOdxyAHjVt
0aSh5dvxn7jMKsKl9Y8cXuimK/onSw2v7BCncLoLXmqdD0T12l3B7HzGicjjClZ368t6OrCerL9Y
O3oHvwVmC7rVjKYG53qCPAhTqFhvppqoozZLAnKL5yObFdbIR8tBoJOk5u81Jk2Wtw8+lWXbttMe
XLrxbVpSQG9W/5EJwix9VtX7Ahf9wzom2TPOm+6nk/h4IM3Ym/e2q6CC4dYA6UkCC+PRawqC6Ajy
i3FHEXD11RnwfM6Bp/PTYnl/M8b/O1l0DO9cRU4CzcJ/whbxCtmTlwnQLB2qUdQXucY35a03mcjg
KfVAyoupbHfNaP2ugWpsejezr7piNsY+adMXsxhfeBdBQDXBz2AU/kHC8IJZ4DvbBRY+h4cN+qyK
y/yoJ0sceOtyNbZO7Hvrt7wU7oMlePwoJklOdPIZBy52tB725dOYYTPULKZ2QEIugkGdMNUErhBV
MpqsdTgWQ208EE8KEDGc1xSvaVgXFeuVHtBOSjVWqKwcCb/nH1+294zVI+RW8yJI+VNx5eYnsoRc
iosiQBmSxXms9bOwCHfinsCqOUOJs+LgZdHjPalYv5h8iDamO+/6yQsiPRLIL/OHhbwefHewr9qi
8m6zFmQstq4C4EIx8bizmHA4C5FGae4OJs7kGTTLOaBahp5as8c6sMyEJYXkQBakB98WmGR/GtdD
tWxScpyiX/nxusOx4TEMF7+FIo9rvqXUrM6vYzrEt35d19MySv/qB2O5xd6PSVA+SQrrd9CJv6hJ
O5c6ufio3XvHZTneL/ZTwFx0zlLcux09q1X/vqj8050ahNYBH2bXeBujeIqHKQ1XFiwvPbZg0A2Q
Imyz6c/kmEY4LjJ9d61c0iU6M9LoAddGD2NrFV7Ypa1DGAvPezUGFNk9aXZNV3yv+Snns/ZVAXaI
t6XXMnaPPdqLcvkEJBBzhYIXSsUgdTw+jt5kcvxQi/5IrgSchuPCg/EXVoIkXw3oD97C66TCCwFd
wzGRHIn2210V8GP0K+udfiecqp5q3aOvy/qXQGvg86Os5sIfmp/oyngbfSSq0rB2DefbNViAY2yN
SRu/oexURKtznM3zOh0TGgmxzOHF+HSz3njl3m9fiPK576B4pq1GY0+xP6TDI+cCHIhEOeVPIKXT
79QbudchGgQTS6GicNczWL2sQL111Ls7DrS8GpqP8VLwQ2DHNKcP9EPkeFfHjDGT9FvwCnppOEJV
XDmuenPCKe25byoVab0vPXSqOgHGhJLpOA3ToFU+Jq5v1DR9a3oC1oQeGr4lGbwDB8PRmwIvfmQd
xRhXKyvbcaN2DlhrMziXTUvVnQdRbRtQfPlJUP93SiXCdlywNSiHHH6XNXlodtbvkoGPhduKYEUs
FUmEaL0PPIF+D/Z//C9UbT1cF1idjJSm+1lDETQ3/GdzuBp4Qn7ZpQWtY7DiZteqyf2TM5DvVrIK
Rz9OiOWWSKsKPzTyGDthwqsjpq/SfVISaw+khYQHpfP46YE7sw+GEffsn1IYtz5rH5SuesOoOH3z
3VG7Gr/b1oP9eaB5+FlqhzVkGQuSHI5rbHO4cFfyj/oFZS3ddU2FrYfO0a1Pz+xIq6qUJFaxvhHv
kDoNPRFTg9Z0IyjikkqDwSipC8IgFVqosgdPl/YjrvuC8sLYn1lFkwEEEM9UCcvKtCGumb3OdmwU
9x3dYJAD/C+ChgmFgHGOfcjpotUI1BGYt/VIpugrGFD0ANda5UbN0w+nHRUOsqSjNW29qXSiuaSt
4Baaq9rEqbVs5VitYbd8tllYDJiMbIvyrczDa6868Za0NE4vRb8PsDW91xNYdp00GGhzKnEAkXub
uITIXEOO1t4Kgg9kxm6gPYtMoclZr+RPHY/pEuW130VmMPXXnIBWpJHAnh1qlEpaK1znlWXTSvk4
4Yi5nrMdfZf6RzyK73JFdChwXz7WfV+91xnvDqCYJhHzIHtSMHD2kytp0O2DjjA/WxS5bvOVhGKG
LMmtAyfqa6rM8dmzWPjQXp4l1NxYJrVJAUw5rqWOgF/BO9kl50MQVN9jjeKQuWra4/Xigob/ig3i
cXEaVqf25EX3N7XHxQNbaFVvWwwBIGo7kyqM9t5fjZPWGSfaCbHMhmBxpogwzCs3M6aU0en3ftPa
1xyv364CzYOr0vrJ/i0+M4jQH8c0ua06LjQ4H+XZpWcJG3gOC4bd35VCbvfDg61VJeZMrMheDsM4
epAPWxg+q8h2hRrM53S2pj1LBmRO8lGA/Jhauv1Yz/FLOmn5gFzJPyVnKUh8jBZCnscb31WyqeC6
2quI6fRgu/Zv7J3ZjtxImqVfZVDXwwSNNJJGoKuA8X2LfdcNISkUJI37vjz9fIzMqZayZqqrLuZm
MECjASEr5Ap3J2n/+c/5Tj6CFfaogI9KWqzzefQ+JgDO6Z7tCzMgW7fxNNQ+9nU58+1BS30MZ9nd
2F15aywtWKh5V9XYukeZeuAHiN8VNBWGiHGV6cz8D+qeSsVSJNAmi49qcEW+GlxWKl5hd+8p1gGK
3dLgAJ2W1yua0toLDgpnaYLoyybCkD02nq3fAzVehU4eP/P5Eniv9H5ERODRxV59FWaCsW3ET6kb
Qvmw6iLcz8QjRASKTyLTIe6wvzM3oKOApc92526HBLgthkoc5fPo0rGXd2/tZE8EyHk+lhWUVIrG
qlVtF2e86zTNwt/gYcPOnPM/pPf4vq1UhVysG5teM+7QbWHesmvYxQPf38yZngT9me+zkcWPjV97
72zg/IvTiVPcacC0zNuk3xW9fTn3QkGnHRbxV4OF7A2WVxiCeS74VpB2NhPIwYO/4FfGoE+shT6A
FMyZ4TsaKJOHVdk3oWXaULRH2JeKkDOL//FYRDkkm2aU5jnMYi5tTVCmNxa4SGsABxnrL37EeWPt
Fj317rXH06bXjv4eIFYyJsiB3sZBaGjcDl21RVe9IAy9xdH8bRj9lMe4Wz/ZVpQe48oBH8DjNH4V
zJ8v7UR7PXchczrQMYGh142pKdZmijuAmWUT+jFFj8mY36kpI32YK/cGLy8UY6LKgB2TpWXRJmQn
mrCQu7ykqJYEkw6ovRhag3yYvf4ccBJkid3s1XdsvAS22gK6G63344GaYmChkaH2RjVad4U0+4sH
F+TUcj+6x+RhACOl94ND+3gL30UeqEoIX4n82U9VQhEHHEvI1XZqYuYwZL9vukUfJxAjrilbRHcy
IWOz8Gqb9VAnmyJ2MBMR0eu3MSCTDDILpdRiCDetIayL2aV0GeSAW6iPdi3idnSIbNzKpXbTaz60
iOlpKAKwI43GzlAn6by1bPHooe2vY1P4e5e76Zb9bnYxUuvW6fN515C/h7A+e9dTXVEBGo/jNzj5
FRWSaljY08FQMyKR7IcNmt2zpAX2Y8jxlgW2+81SUX42Jpe9Wm72J117E5VGYdqt7SJSD3JiyzjZ
7WuDDp2sKLWerwjGJTucNPWeRyl+l3jqbjoruxeOm1xGzlwHDfJ3Iwf1TEo92jSAaThKqlE/QR7K
b4d+dGBMdlI/Qz9kR2CoGXNTvASP7Pmq5guxzpOgt1dY1I9NlOyjbIhOThYjRwZKnbTjXJeAPDed
nakDyMr8iJZBMTedsVwR43ASJcYZQgXom8DNsnWgJriSeY3rgz6YF8O171UdPMGqGm6jmrytFzDF
JYAhN9mwRAZGfRexJ4xxQx2kgs4B1nc6wylEeU3H/DopMOHndXK0Oc7egRJHN2CIAg6y9CcxPNlX
JYCUA7rfd4VxV5rTOQTuxknMORHyZGljqrA7aCK3r1Fdebsmzfy9I2X2JDqPG1fLTvqY6/wkCrc7
owngCZHOuImFVT2nVFNeQVSjwTyzKrWqWVRjj3eb5ZZO+Aw0RrojT6gXVj62jqVgMDOrcjckLQLA
2E2WSd8ce9lImukdt2ls+Kzkxy1PjmLHTtI8d1b/o6wFWk8TOgcIUkh70PbLa+5bzhr/13TCTyDZ
TofjY9+G47XKg+Hgk5q4x2KZbmfaVW9CX+T3FYeL+6GdLBpis5I6CiKcwEnG/gy1vVlHPrkGQlvB
cw9sYRXNDKUo0iBYuPJp2mC95L/kcTptyrhANYgKY5NQDUjViRMdNXSdYxZ51p2I3fjazhuE8jla
yk0Hu71FG4i+k0wxIf0DD13bCJHYHYR7BgIjX7Fzj9zP5gbVcHRgXU9+vSYDkeLbitknONL/XgW+
PHFQCb8jEi6g30WKInF3FzOEZwwCnXNS7esiBb2YAa4s0CNm+zYHrvWMuhG/4U+bb9A27G3oU1I6
177+ERlS3E+jy+YgKNLHQAfRlrUA431OmMX2S+/BMYW5j7rKWVvKje6ptSAuVsouPbWRTj4KYfcP
OY9XFjNTcEO/nUOmoKR/Lmu13Bo6CE6kSO1d1fCsYXjOzds0nYY3ZBb3ipVVulU0kQNOHmRzw8ZA
PmQdA7hRTMlDUhjfdFNTdlPz/IRgcYpCIu2R7dQ3YTWKr07eIysmXDMktUl7Ud9rYAyqMyw2Mw2z
CcQk5Jn+ngJNDoDW0NWbNPfK3VwjZJTaHyBmWeLD0io449ApydUaoK7BSnfRrcvhgGzwGJyg26b7
oa5Iv1ORPDI6oxawjbLuB/po7rUPAzzECPCYB/EDT1fOPA6zNI9f+1BnIPGdIUrOwKzHJ3egJ4C2
JxZPRtqys+ZYS0lrl7wAoJsQo2mbe+2lh+bmp3pAdkDfnvHVcIuKjWTnmbY8N5Y7f83pr9iriO1d
02b22mfkXPuafBrbnekBNaw9OA6pm2FetPfS7JoPzDUT4bzQeZgpjD/2gK/XfG5QAqzYP5UJLJ6e
Ff2aS7UiCpDRMN83HrrC5BoAoZDN+VqywaapsY/bu2wWLc44kiKdH6gdbjLOnGFMiRurm4eGcAcT
M4wFU0J3WzdKDA5D5aQ+ZsN1eFLM+VMS8R4QeidnnLrFsSCrcl3rrr6htDc5RYJ/fzhjFCQ4LBVv
ufjBDce46oOpabduuqTZwVdzD/rveMW01lYK468fHKoXVPHDqYpgOzpB+pa2U8gKBcvwk5uy/3Bw
X90SK9dfEr/prx2bpQs6LWbYpDeohJQ6v/u/Ypff/yiuv2Y/mv9Yut++w76ucXy0f/v1j1S//VEN
twHE8csfODDFYGS7H/V0/6PpUn6Uvyj8USz/y3/1P/63H/+KEX5hcfzk6F5e4I8fXH6Dv/7lfzTN
1+xn//vvP/C7/913fzOFbfFIwNnteoBC/k5P9X/DFc/f7eLLJTmx/Jc//O8WyFXXc0CuuvywUAvV
9A8HvCV/Exb2d+UKz3FsT4h/xwLvfqI4/tN5riQcEsz5AlnY9ySvhdf+Z1RHAfbPjAxQOkE0A5cy
RyMS204Ett6bBUZLLqM5vVUEZSIcWrYi3B1OLVMqZONsHbVeDxjJMb16M2P/2uWkXcigZE5XoOCC
nse7TQmXomV7awkhfwBTYCVm8BQ/SSft6MxAy1hLv4+Pbh5utZM3tzLOrTsfVek6ZHnKcAlPAkxF
fKRLmZ20JR+ULJs17+C0N0tB3xkmsit8PruGriICSXoLFeXkZdnaK7tuM9fDvMaal6+s5YY016rY
eQjIG5l0uG0dzBVF5V8FMD2ve6MJQT1HXwg+xefJgl+vsTZhgGz8XeHY79xIIeL1zXdcYAqnS0xT
XOPMAECC6YgPqb2bfX84JbEZvftUQ67TSVB+Ktqv3miog+mZ9U539JsMPq+pYvcH8XZx3Vbj+9yx
GCbIzPFAG9du5bHTmb8xhx+N0N60WfAyVvaZ6fhCyfoGTN0pk2IfR7CQmDuN77JQwy4Y7fcUTloD
phIq+XTo0olSkMGGTIJYjCA+b6lHCcgF0GxeCf2SRs64bT3v1dXmRdeCDhdvQ3qnpldorLZ+WKmN
6oz+LIamZvQRpywrJgyPco9TnKEjbW+TumQROY9NtpVkFg6QJL4RoMbvUbvmHTkkixJSB1dZLbsv
WWPhz6V8NfxuLR0AEdvT26SzuaGKQX6v687Yp12lbrIMkiGW5emj9ltYqjK2K6bWcT7jMBoudZTc
mKKMP2Q9YA+YSsLeoRGuyLVyu4xTGP5J99kXci8q/5RghFoLkC1EEIzavuGwDiszVbcJ8dLN4M73
KiruEs/cG+Hg3c5ZPBydPo3PcdVSggfR2rrFKV1tYmf6njp63Ckj/ZLRA3fVeC6dICnhvd5qknvP
6zDJ40Q6j6ZCuHPxcelyYJ9oz0vf4HRuiWsLGgnv27BpxIWmZA2qGDNHtclBqLKihVTS7dqMs//a
SAcg6p6fUnOme37ZTVpKrjvtdjzZWXVk6VbOQcZ+IoZosTYMbd3XStFIo2FQsW2J7Ryfngvqbt1R
iaB5TI51uG08NYXYa6LYRaErAm8DJ5jm2lALRvjOyMHb54RCw4sh46w9dPD/2nVkJQ3hkUTG5Qsu
vzpmy5YrOCBJppaJzCzUGtZqzuMmYoQmWIAR4RxUUTrsFL4qsQrRnhTrR8D/x8RJjYLmlnj2eV02
RTuA5alPtNbQLgeUIKdiK/BVuJ18qARrMCoOtHPbnahodpA4ti3iU7QLMkM17wUVIUR4hSI6IIoJ
6T4HzvvFtMLpJR+4YvxWo9+HtZo2OhCEzombRMUBcxWZV6s30J84WpLmBL9P0ofjFG+WlxiYOeS2
45/xlGiTK6Rl5W7FrPYSnWcPDUGGHwOcOYl9gUQGXhX6RW7pJcxA2IHIVdusxWh6HVFJMJ3RhCJ4
MCPWVQvvZro2XTXbdA4zAe+zjoT5EcthC2q9Nrp453sJthYro6GQciHBkYiWNDxoXXTv57O5ZYvD
C3ZlQoATo9VLXkYeEMNgrJ1VxRo2LeYTJCPrS+LG0VVOMubrQA+6JCkxVldd0eCnj9Ssj9nIeUuh
yjoREEXTbR516z1G7fhK/9+4afJqelPOULFpi9I7Wwtue3FIYiTP2wfpQZDu+0a9hVbF2dJu5fxF
mPP74HYYG80ufw6MegO6dWM0ukdP79uzy99br9zWFA6B8nHoMzoJ+8Tew3rjHcVFt5gBB4NxCEH4
ZqqpgjAiyIT7cChba1N47EHoD8zT4cxd+7lv5UjVQFS1DzrzUvs+SCt6XVLPY6FBbIQjZQ57amKf
MN47KXbEQyqJcfQmcY2H1BPROwt/4ayo0m2ijYJq/VgXLPO/MBC0gBhxBaGr9rAzV1VIVjNOpgNj
zbcRqRVsD99lOATs8/Arl/NOUBCMzNT0t207xTfSYLvZ2+N4pWz4TEkH5DBy9Z1iYmIo5ZxozKaH
tpaObw1rw7vSMAHG9GS2Hps5pQYqqLP0Fp5R8S2nj+JAwehwDPrMM/CkquyrG8TizkD8YpPQ+jdj
S0ELBkStvoWcd19SitipUWQLwqxudwHFza2tPlQ6V5dy6oYP0DVDh0mTnqZHbOkcZj1j4QPYbhTR
lm7q9CNWLmZjbUTmddL37j0ZYPclo9V9H/ex5e18+gnSi8Adz11hirZG7tePRViVBK+TIf9hear4
6HFkvw6Vhe21kpEPASfDhou0wzAej4yhRsHqk4ZLQOzYBT4Jn1V2yctRJXh6Cumy/DZ6vYU4q17p
qLLVWjf+uNclKMeTS7fPe2HU/Z2bWOoRJHx6yWM0P5TZwHtKa+F8mTueILSScZP0sil8dXuDXTul
pQSIphR3BpmzjbI89xAgim9F6AgshVZ77KUFDjaUKBkO4XqDewSIWuAFdQYbkWYFQlL+3DyNkTCu
0UFQPWngRGdyw3TGvGVgs19WQzmZ4b5KQV2bBOvYH0zpNkrb4tS0Y2ftZttunLtaU0iSNSFfOtpn
7MVI2QeQJwMfkz8QZJtdZQDNCh+qZdRMICbPvypkg36HkmtMN47LUuLOMCdE9BGQYL8zEMQVZYMe
OMaSESrcDMMCdsmMBE5xrJjS9yGAofASg7ec1j31uHcCD0p4ohXRMS+D1jMbdELQCmmiuPeLsSR5
pI2puye27ZTPAT78EfM6Xg+N7uoTmcgTLnmf3TkmbLIwCbnP/dBW/mMwZu6d5uSCahJw3wdNFB8M
OdsH31GwFKzYOvA8y27smWkb6U7tCZGxEpyQmDdUx8+XJpCqXeVsSc4xVukKElCFfqmBN3wflQsm
AE8QxwfbvG6mgd1rHdybXPDruomDbesikjZp2b8q0VXnTMfhk26qFozvgDvZLN3wUTohIS5ONzmf
cIHJZlIU3KNQUAJjS6n9AytHxcdatg5Nmlhk2lsLp/oN6XQbm2lkP8mhHat9GhvQPArYpCO+Z9cF
Sgnr8khzq/00iR6KdTFNHkCUqeseRlsP5VFMignRmsN3HnPcLAMQBBAFhsgODxDEg61g/vhaisw/
TwhMt7MsbitPjPsGe8gq9cuUcuPZuWBkV5u8c87V7CBcW+1j6MaJWMV5cB5wWH/lgaEfQs+iFbQr
+z09xqLaDbaR4E2pA1oVpFe9h2HOEawA4BsCij6kIFfiXTlGHmviuNbgVxoa0yvbWzQg/HpAbUeO
7VdORFwPfC0a8TCSrkjwo66rdiq+l830vQUKB1FKxICUC9Ny6BazUyz8iFOgB34azm5/n21+xhP+
Cif8x4nnT40RNm5HsyC5cZRFWrWQkpr6lKeGfvz3X4a4s+9Ky/U8bMy/Dlb9nOUF9ODh6I01+2cC
EBRyTpX0/otfh/z0T9Hh5ddZPl9BB4fJRMgff30d4RtWi12hO85d3n3VyxOeWhomgnBSKYVGRhL/
SHu0EnZo8Hn+i1e3fu3f+P3lwWh50lce0+2ff814CBODZFV7lFDedvg22gdL0ThNpnbmS9qkd6rC
YpQQLnxLpgKZg9MEtKnHmdOF/DxmiJAF+iL0gOfYz+Pt6BXFEbY6sooJLwRa8wzjjp7NOL1p6ppb
VeGBLigp0WBp41/++ef2j78Qk7DpMbKbQlnkwn99P2fcqF4KOPk4x02DJyKJca30gJ/NLTljque4
jSv7+O++qG26phRCcTJ1PfNP38ma7KHsUWh40XC+2J7NWbpFOwxPsTdVAEr/XvLyv7kAlpH+15Gf
FxOmzy/I3yTln+mcvk37ucra40Bl7taprfcxMXaZObb/xW/1j1cahnOOIcrBvCdBjv36VpK1EmVR
xTm0C1JaN1KUAQ/OXDjd4Z//Rn9qgVm+hTTQSKZIjokWxuM/fWhhApfdmZ302ErE5qjjSBF0YxRe
UD9sWsct22r2cMSZ88poaG6SobPlLeG8NQ+i6L37PP2VApMBvpiAgtPP82H9eVb85//Uf3hPhKD9
xvQRdnhbnAWH8LPeEsIdbutCxUcoP6Z3LFXX3o7FyLD0b78OxFfHoaQXHcRe+LM/vw5dVk0V0kR9
zAOGgU3N1jmGq5Gmp8/X+UN2++PbhA73s0r3pz/+7bHI+L9fpbtff+Jv/88VLFELzXXz98vuH0TB
VUy50s+i4O8/8AcUQ/1m841FFrNMbt1K8ukMP5r2r39R9m/cyD3LBXPh2A5rvJ9FQccy8XwvYp1r
uf5/YjEQBfkJV3GQYtvjcW3/O6Kgcv+Mo7BofrHJqkhneaCYzp/uEFXvphCdcImXgZCP9PLOm26K
8tOIT3PTMx7v+yp7i5IMLr+l1FuM1AbxFXr/qv1E+OekiK8ienRf9EL4h6bmXgk/9wJ6yNuIjMFn
HUBcu+6LNS8c/IFC2UuQEMlYJUuTQELL/D5c2gV8gvgfc+G1L9GMo5byBG4lrmeMtyz1qDJpaCmg
9ibZYe+3TmPdW/fd0mYgl14DpDeeHPjFjyE1bbDDLapjiatZ8lwuvQg69alIwAOTPyKJzeaRG4lx
hlnPVsORusep4SL+RU4WPHF6rvaZYzhn16eNgUpPPC6aVl9GcW+Kn2GomU/BZ4lDZ4f83dSIUtmb
apIdnPytd3+5/IhP0wNRNzRCAP1IrmdL13KlGxojzM/yiHrpkcAQw0kIb1V9Z5RF4uOVpXPCX9on
GPbyq1xJZhDzs57C+qyqCJfWCox2xn3wWWVBD8TAofCz4MLAw0Dqbaquo88KjOqzDoPucowI4dKS
0Sx9GS67PRxpS4lGvvRpkFKzcYd5xYUjknPUQuBAyaRp7zK8Jwero6iQuPpH9FnV4UZ4pIEeyPqg
P8s8Ct/soBa0Jp9u1PkUQcwKL0nDNg3nD3UgU2surbeC3VthervepjZkalPUJN0w33eEwL6XiRje
REvVCMpIeEaWKO5Ir1lPA+mrq8RJtMPSxvSMnVOa2tiOhAdIPEgMCWtPu84nm5TyydFnJZiXW4An
TOBOQXsEcrB3kUtBitO2SJROidSoqU8RLilobK/pY5Y7yBomfcmHwsJdH3+2ryjOegDxHKxM5lLP
UpKYjmENq/bKqZV9cSpSGOBM6XQBKAj48bPpJR94S9Vn/4swfNaZ4dIKk8DMvQSwZ7KlMsZfymOM
RMo3j236mdE7PYRWbfE2FcK/ZvVZmCvHy0nwlz3a2TpH7wb/4DONYyAkwILgMCBzq2a2jw16E8tN
F5pzPPX1vVGQYVCTptMwNjZOWX0pSeLDmSmyDXY6g+KCesT2VZzMsTN2XhcUG2eSN22C15ZNxi7z
cXHS8/USUOWXdVazo8erBkvjRRdJ1Tr+ouo7MfHqOnPrh6ouP/y4CSg3oUfK72Dhodm3sxxuMgQX
zynlGiIUxUqWi00bzu0NHbd86zlNj+5usKwk31QEIckqjxNen2bew6r16PDR7IBrt1oPps3JWmZU
Mfhzm13wwYG+BWX4hMaVXxkmdYI1kd99Ktuuu2tdjlkrAFU15GPToAU7NEb1BXhhgiFItQZ20jaM
vuO9Nc0NdxNSwoU5Q4lVUO6ivd3x5uC2pi2UPcfAP5IfcqCt2WFLxtUeOoN8bltHLES95B3NFWCX
0LTogL3ha9GOwDIduTd7aaKSV+Ioaoz2/UCgOQshS8DcC4Inj7d23ZE1XQ0A5XaKcFq9IXyHd2lp
6d6Ca+12ENnmK9w05oOiSOKLEhUZKSuu+zPkOAKLXpDcBpBld6Yu4o+SfE+LudjBxDi35rSDpjdu
IfIMI5F+jwve7ru3EkPloUrcgejpnMSHKVg6nouEot+s8awrlHx3ZSd+fCBGWb9KC3kxqCdiLsEQ
7jJWH9uUlooHMxX1q5F2CRsYJp6NpXFBNx2zFu9/c6u12UGYZbf+LcTDyyLeP8whLShJMl1aM0lf
aytscHCMh25OjAdm0QQSj0rup5gWLLcx5xvLSLK9okX9tsovZdwekUUmIEfgjoAv9U9sqvpdA0XD
WuvRq47Yt41reJ9mebb5Nt0MZZ3CkuQOv046X5zkkL5RV9e+QZtOnqu4K654m5O7LJnlFyCYzOkV
1jeiLWSDbsKI4E3UTwiJVjg3JAqBJwxkztcNSTjioHM+b4aA6mzpd+d0miXt0L1Dhwx1wDVcOgq/
mNwf5iFJd+mczQ/BDMJ4Teg8eVFAP7ZTObY3tGywxEqzGfdqOpfrxtX6nVqo7kgUlQ8pM5z4IZUh
37Lltb04tm9boNE74EDTwRKl+53+wmnv0rFc0rGMN5WqVPh12HYgmkvMDxcPt9cSxkn3/cDjvqyr
nYCGtGDih/vIb+DYtkZY7JVSydGfp3AfyKhcx0GQvhh5Nz8BF7AuNIdzfxdE40+lxFJFt5ktjqFp
vxNyTzamGJJvTqSqZEuXRfk0EnOAlMzRI9/4ACsvY6n0laWg+a8a7q2EQL/aDTlPwu/6Wss6vLHx
wBC4mIMQp9LgJ18G7qe0+lERYmynMC/u2JsLRpoqnh8L4NJ49oqsO5lN7QJjSfqnUYv3GmLhvI8D
gPZeiFHY85vwh9e14S53F/T8ZOFunBpJwEkO/sji3baesWkNj9gRhq/B6MXcdC0owiuVmCwmPO2U
Tx440h+pjZ7U2UhSWRSzMsha8RZpy3IPtcYs2CJIsaH3d2MIvAdCnz7N2PJe/SD8tqRNubTUuSJV
u80s4oe9ER5gMz6YM5/zpIvhNFXBNTp/tTI1SWDVDTOGpXKyHpKai+TQ0SZyHnPtPgDgJjDfdNZe
534Lz0tz6MAr2HwrdXaNqskHNVn10SoNZ1/B76LPtzY0pdJQrXPHGu6g7zWc9+C/YkD3dyXPlCdW
KelOENNdq1zUt8Dix6ekpODFTYBrJgBGkQJT0geFYzwSld2OcoLbalrqbmic7LomyYkeFOsXMU3W
sa+zDrZrXr7noBFJZjU5y58+P4xe7r+6djbdBMIt3vvGGneYvQa9Glx3ekCOrw4Q2ziYWM0BkGJ0
iYoOqk4fVV/8vJnPIxauDw+j8LoMnJvSquNzBp/jlLO3/EYJxqfTX1kBTc8NoZ6pN+JzmjF+c5JM
xo8gMIfLjDU43oyZ4V6TYONGgh3rW9bTbkhlgjrTN9ruh2yIb92JWjERBv7OawX5I6qlrthVsceM
c1aNAez/qhnfM3eGXFZW152yWxKilDZOwuA40MIMJkCfXAhkUZTVDRcOnfFG+7m8gQFP2rnktl6Y
hiR8khCkjy9TG31DYn8vhX9DbrTZgc1nby/D2LsvypJwZ1WaYhdVxpl7YtaR1ANBAqCfrWcxjXm8
NodOc4zwqxl6dzvswHgZ98qELfw2lLPyTn3QQJZyS5/Pnqq5Dw5ZRbcnjCKeeUhV+3HAR+45w9K4
nFUell2V+O8knITAcMTTqJE9AcPU8TZy7uYrszGuEqHpQ+q86aR9/Gi22ZDVq2Of09yS+VSorizh
Q9FAASX38khLQHjIGkwzAF+DzdDqs+2U7jV3BPpMKkqk3dDqqZ4AiPVKwNi+WJkByo1z5nxdtwpj
YGlW3hvEefjbtVVfuF7RHShlmHZ1NfV3iVHFA7kxQjwSECcWPcjm1jbghMu2m5goAZg8fZhBpBHv
Bhj1RhAlu9jNQg0n9+1c2wUnFIoY8KBxWM2sVRS6xS0ZNMddN1kDOLZxBsoMkwo6/TacKb0iAV5G
LxB+2USUJX0DkSmNU+hxxABqdiySNLtmv+mmm7aBaNy73p0KTUndlWcT2NCkCd/VFItvYdkpICmJ
90YYpTuy68VnTVSCmHwWUkyAwRcBBIKFsn1E35GdW4GlHgbUoB6bqY7aVc1Wdjui6q28tlA7WTl7
H17LhiQK7loDo+B60pSScdf6iguKhmqrKyBGyGhPB10G+qPdR1Z4yxb3o0I6OQR5YRxHHUDGwchq
ltFCKbrGVeKverektp4l6YM51AauadizsOGDTWIG9jqVyd5YRgzsowfeiHk9FABmORvyL4EAkn+Y
7JQ2cWgcLHcEbrhUIzIiJ6sYCOLGp2LCrweyvFH4SN0SXYpp+GRw7FgxDpIf0y3MWlz3xaCuEIKq
TUb6344JjjKMfGMfckkcvcljR61nP+bZYIZf2sI6h8TFVsjD1qbtPHczD9W0SoqoPXpJRmJgEMBq
3WDeBHFmgzQiLZ9gGNzEPXgp18eSMKT1ji6RjZlSb9FX5JijQ4ufY4MH4GbGeno72FmxdekcAco3
y31pB1RYDr4gST/BI2Zusk86b8L7oGTVIEEMr8MKJnpldt3Sc7nY5UqggjPMNw6lxtTvR+FAVwkc
AQU8TSYb02ingPBBqb+4RM5iMCu8v6oGQJWMBpsbW/YHaXjBcyes7rXROT5sqrgZWHRLZHVsJppS
Z6vv71JTZ9HWDUv/GZD6+JXYQnBu3HlwqL6jhHZInFcWs9C6aBulgE58ltERCY3v3TIcCXbZ9nwo
R3rreHCYL2HepA+005RYgmrp4rxI0ubkeR7Fd71qam55tOFJ2T7YSz+e2arHdmnM4wbDwmpp0RvT
6itYPxuTxWIFoGqP6J4Pj4H2Pev3Ir7AVNdhRzsfM9ZS1GdSaAfz2l0sgRT5FXXQf+HKitesrjAE
ZFm0z9zR3Y8Tj2pn6QO0Ij8kcU5HYKtQCVa0ffnb2KrLs/isE1zCI8/h0jFIFVm8j92W4sHMa7wn
xcFFYhZeqgmDpaXw/6tv/4olT9iOQhn7P8tvh6/19DX/tbnr95/5XYHzvN+A0pqmh/dNuj8rcJ78
DQQrZT+Cl8Cet2jxf9jybPM3hfTmoqgutV32T2BaHHuujazrCwv1bfkv/8uP+IuEij/xjz//vKFy
PKx/PEonOsGP73/9C0Y8PH5EtR1exVQ+y4hf1dtEWJhsEkKGeilqYl0xQG6Y82wHj02/hny/3uhH
SY85cIJk5VcBh+ZR2kDeqv6ABObjRKthOUj+Dogx2n8uOHu8WkPuXc+zKZ9iJ2iuBhIsxymz9Tca
IW0Cf+F4zPn/BzdzcMMqvAfTuhKtfE/GGcIDS+z22iXK/4j/jCslxi1DgKlkNFRu+milYtgo37RO
y/H/tqnshGMk8IeWak6CnCCN3DLQz7iEmlPNyvOZZwR1LzrbxYhBsET8HiRbxaXV46rTuqUax8MT
6yTKWtuakaJIFcjr0KlKkAxFSK7OzvdxA/9GjhQe2FWXbG01Zg9xW3urnvjNdcfGBZw4FrbIKVdT
7JoXzvfllQ2V4zSmptw5iD3X0urlrveS5KGnz/GqaHlka8/NoUfJhl1nI8DtVf19mnP/h+uCCTtl
xZl0znUAUhy33sjKdOz8N1FLmy1x3vNct7CGW1Vyk6Z2fXCWk0Nbl0svRDt/9TOZrjgRE/hm37Sx
gFivWqoSqVJv0TekaT0FSfnBRq10NnlLaJidejK8me0YPrd9OLxOUdA8+kEX/BCznL2VVNAYwPgK
1tSTSeD0iK8ka3axHZlvmU9FBWIJqQJaL7zxi56qAQRVIOPbXPXBJabb5+xjrtnWJakXzm6zijdF
5/sbbDeTXPMdMdTaIH5frMpuBnPWd9mHoKOH8kVByMEsoK3UTZFf7EwaKDFO9ZBOfC6yysx1E5N2
G/EbzxEmB5K39hVdG4RAjLx9gSuPHU353YvX6/iZI2+4aSrj3nJ1edb9YH0Ax3BWGZ7zcaW7iuS9
DqfxzrL0exSpLzjAg6uyngmege05W6ntbLoBcsKq1YUQi8+F56Xnlc5V33f6PiqUAPnQTCdiMd5N
VgIZNhI8G7mIsL2H/aWHhvy1bmiHniw5HMJYQXuayuQIvWxLx0xwKDDahKuliOaOJoDiZmiHaTe5
7njCGeS8RXbtwmmde+PVi/8ne2eyWzmSZulXqVXvLEAaZ/TuzpOkq9ElbQhJ7s6ZNI5G8un7o0dk
dkQiK1G5KKAa6E0mAhFyl67uNf52/nO+4yQvkcqzY5lp/V6wHaJiCAtAzA1rU7W+f9ZW3W6SQG8y
17lPRrN+sIaxWAd9PnyQf6hfnBF0Q1P11psaVMS2d6CFYrJCz8TTiVnGLlBuN/yn6jZqncDlfm9H
ZyuGyERaS905Y8IlxFfqWwhbm3RBYfTg7XHZrY1CZbs0zOGC0lKNDEFaAriTSWUcp8MdmwoefLjk
+H4NvJt4HE394haJd+I+PW24bVU3odfhpetSeZeQS75RJU0sXYxjqh28BksUN+Vk7Srl0nUUEUUL
cy4ReN/MH747QbRxnfpGYoNvAAXXswnEicDnAJEEQ2TbIkySKtHPSROX9d6kkTFfM85n3gYyP1UD
EMxAwFop5gZrma96ULM3EmLftsotY9djPizxinWGs1GY8fx1mVKC3VFclJBlE/5th4JGOpGj+M2z
qaGhho1Sqw0lqth36NgQ9MXliHsE3lyQSw1e/QspcbBIdgxNkgsjaXsxlN9b5Bra08D4vtuNMzqr
UrXx20hJl73iQCRu4pWphx6fy957m0q7o0lCWP6zie3hFsuFfq1h8penBB3IXeF8m45CG0657wrf
Mtdc9MVnVI1UZHRI1q89uwmKFSiyuBrLncCqpuXQ1uHEwYi8hnsU0MKOgNHU731pLOOzDMSbG48U
rWUVueAVWxIsabjXC+NA0JlWFwuYy63O0zrejmNnjdtImmTVWqHTZj+hxbGxkU71SBk7E5X2Z642
DGjtp9HM9DL2vevGBIYd2T2q2BBnr5mLXV+oroGEHSNLpzXZDSOCnEAyPuvfEnAnzhrHLXEf3Wsb
9AxFRIhzwiV31TohmIjcTFFvwRxzp83ME6qLezTNDgW8JSb3sxFu+Y3QeruvUJLyNfsoxJNsrPOH
JPPCbz1stZs8sH/Wk2g+nCR4sEGOVKuZKCI3hbxyd71RBKfe6cf3yR/Y7tj94L7TFNH6YEWz6Wi4
EQytxMvZTZmD9xBm9AddoywUaEd2YdbENxq9C9KAH6Dx4m6f5UFH5R6XfM01p0if2WqMZ4B00YuB
zZ3Sq9xuN0yrVGFpykV+mD5PFSvQY7fGygFqFsYqpWBDC+TVNvFfd0XvHIXAqoi27fqvClXoCRZF
dqahXEL/ALA5UmNoY9FGTh72IZbn556rx01GqU1ELZuRJtsS5+UrgBu+Zw8zwIlsil1iBaZnYdUi
/J1opq2/oVwX9jEhpqrWIY3lztoKKJIiBgxgJiv5xVGcTsZYGC3foDNE+fdaDCBSAd7Nt+Br+cR0
oZl/S8u8P3OGmh+G2U3f2NUBcqRDkh2JN6ecvTQTrmmQIArMm7t/C/j6+3bgOrSKs0ADunbEW53z
hJITa7aihNxlkm3ch0kZvETzKJ4NFeT3toXXDiwGide4s4obKy8hzFd4pn5w6HZ3kJK4tSFBdC/D
YE/dZk6s6l1klToSkELQrS1lPTqUAWJQVZn4LPEowS9xjWYp7lza3mToMyqw0Mg/kljNai+GIW22
OJ0D0BhJ1dR77GrGa1c0SA+lUf7wYtsvvpkwtmxAINp7oAs0jnaeRrBohhRwQJdV2ZU+cvzEHUk2
kPSRo88heacVcM/4XncxYgUZU4y0GNgI/Oaf/K647cyjr1502/EUGDqe77RIPWRNLNSKns+iWbFm
WFZECoVUeBlShayF8aLSBYmDMdm7ULoKg3YMPS86dEkT9PCYJMpA1rs0HdOP0t0tqEjenp5sk7XM
4vA1dKlrLYKR8o0k51XFdK9e+nZ07zudBLjTE37vaUOUAwPXfDOPBieq4dvtQ28CjtJ+SDFjZxiS
xJsJ6EZHSXFMFqolfGJrqTBTnBHsUj2sf725MylQg8I7ZMk2nQ0oKJg2YMalTXrnctvFUO6X8gME
SvUi6gBshcmW4NZtRl6RIM9qbCAjr5CyVXIwx8j/yJLc+qKngW8rIub9AuxP8/rGE4AJ24u+uB0C
2Mj74AUKFm7zuRYcfp28zWYrvcknh7404eTzPtWpc+BJqzLujCYrnCJlR7WvMKNeQlDC59Hu6Gph
ydKlmySJ23eN0Rg3M27Fn7kKih8hecGTE4rokx3ANK2jdg4u6NC03VjGcZohRa7+/6Xxv3RpZDeN
O+5fXBqT4uMr/sj/aafJ71/8x+0x+M0wfJwWLBJsn3JM7m+/+zc8h3sl10kObMs2f497/e32aP0m
QYLh7nA9dofcI/8e6uJiSbnQ4t/g7er9+lf/xvUR9/U/XB8xkJiBSRASp4hlStv86/VReqyL2EdR
J0B8YpN47VQTqsZErzABfPGO5Lgy4uBF146/d4UGU2aH3cbTaXgERye/8xgvDzx0MNjjtuiLoNjb
BF3fwXjC1JpdxXqly+qvmh0+wnndrnM9RbfA1sYHP4jFruppHcIdTzMitXLTfoxb74GNQ6JpVFX2
VwgxzV6VthvvyFzspqC/gZmZn6nUMBnc3e5YzxFYPDjVk1nC2lUBJQSI/yqI+lcAkMH3TLi9xQQ9
hftGhP2OsiJc4Hmaj9+jxA7fqRfoT3Obyo3jjt1+BrV8wO5CcEka5b4d634TyRz0UOLfYZnQ2wlQ
6KGKDXNTTz2jV20zDrG9v2qXKocgxdC9KsidwC0q03k100j0PECt/UEPoHvTGcI61X7/NLdGgKul
9a+WV9vmSjpk26RbhZzlCcgNqIUNJW1h3PJgmYp02PuUn60RHLPXlrXLiQtsdyoz+dWEBa0BWZJc
khgoY+L57WMOv4QgfAstCSWKutPMSwCcUwQiw4gVUtLal4i0+qeiHTlajZSA/xxoBrspGGleK55M
N/zC+TkdAlVhDQDHMexbjRxAMN/HU8Cihyuo4f8cbeRt5jhIajmbhFOdLU5izk1WHwCl55yWlcRi
k8Ib3uaFEuWjXciUhSYaJhUsxiugOR6obl5j5R6qjUJVX67d7QFTN93BVsCPHi2M6ahzVsPgDIpO
Fys9OyJ88RmxNw4QBeL8OQ3NLU+xbo6tt5E72KGXPu0ctlcsVR6Qoxqfbb5LMH7VSF1AGGjhjXhy
I5mptoUT/2C5GDK5lcq5Nc0hPZIuA1MWGhfVGcVFV3PwHUNC9DwOJosqVNmXaZT5yY9D90lTtsDD
fwxqbryiX2tlyHvUDaNEWhVgTSsb6Jnd9Op7S7g7WMoJzD5Su16l8na2ADqn2h0x3+Q9Pg3JuzYx
gvw59wJZb+i8mXei4DULUtPYCKrk3mcnrs7C99UDM7N3hrXg7ya9tMWNbIDthTONNqomz3vJFKgA
Brth1QgMMs2UbrSTxXtQX+WzSTvPbcxP160dds9bIwTRsqrjNLqFnRJdrdm0UWesZRGGVButSt0Y
+9bSCNuhMa17aChrDyP/l88CMUBaFfVBOI29A53iA47LrnNffbXmeII6S92oQamb0YldU+mbYgCH
6rP7ILLtPrGQ2kRmKY+KJSVhptgVmz+d1f9ENbOWU+3PohmnHgwEzmmT5CyH8CKq/al1ntoDj5g6
xwGXCRmvBqdCqlVUZcS8HUt1YcSXa12Q+GzL1xxQVLyt6qa5tcH8ALWh2e3czQMhGKqFN2Vc5udg
WKoCSFZkFyIm5WtVI+i3nk4shOzYLrZd18BdZkLMHoJfn+fs12fbgn5lH0s+F+4Rf5p10s5EyFQP
ll1uYXll7//6R/cWw+BffnYs4IG9WGAdPC48fP7hxJ9Eh5CYRcbedCJWb9SUFpn1KPzxnUhIujKr
rF87XlRfvKanVobAL1k8guu8GxoFfo/a8sbcOnMMc4GyQII00tGbJs2HH0yK0VNcjNPRq/XBZvKr
rbmmKK5v3v2221UgNfbEdk8yl/46y5Kvuh6pmJ/N4jpCpj0imNYbMjWE78w2PknwAmT5swGEVkPJ
Ujk0lrs2MqMDJJrJdahpDhhc4LNOMBbX3tPBOzmL8n0ajGGnXYByktDlrRNhaMupmNzF2iz2Vae9
VzI/4dEtLGpFi2R44B+9XTP3yWtqWnQyDHre4PLwt3PhOnvdq3lfuZrdIaSwY0QBODEqKoB2USej
x4lMwLDSM1Yyvm2NAJnFu8wOzD0BDBdmJcCY3CJUyjMIq0fThs1LJymCigBKvDDi0wDNFeenawTR
Jumy7AxlpF2NyknPXNoid9230nkRnSPvaFcVj1arJeCfIOLZ4hvVDxo4xhcX29aL41XllSal5urD
qjsZc0Ftu2nHl7A2mgPK5bGAAdgNsb/xqqaD/9KOHawwE4FMa30/6iK7hYKHPzOmBhxcE6osvadw
k6e6eewluRtEBwZd+rM+bbZQlIPaVbAO8+e4S6lQ6WYHlF3XzsV7YSh9M+PCvMw0qkJ5b8dzSeLo
UsDZxOuUJxfPobtq1Xi+tWvMdAI7Xfjx2mgGdfGUDu/QEdS9i6jNMtmMpoNTsN5zMKRsm4b4aYD9
6EqXdHXjYhfdxDAelkWvOsGgApS5nCJ5HTKueEfCenD3yjsApY+YzFa1zgviu9PN2LpiDxmNGBCP
ifXEUdUuZ1bkcnqFyzlmRWYM2kGIn/5ywg3LWZc35E90I1c2G08SRbmzn38djP2vQ5KTwoZDzMnZ
LGeo38ScM3kiZw6C2OhAh3DeYpsqn8flDG6kPZ5KXXHmKgkRjjZMUOp64kSnVO5h8OrqPBtm/+4g
bm0qQopczhuJv3J5MKTLMwLmFqHm3MR5ly3PkBqruzh4CEQJ7I/lEWQECok8EFOHdmjW3tNkVM5d
q3I73MAtDL6jmVFj5Fdm5uzpW21OYlA4CpfnZA9XdIM/hCdoqSL/U6vU4VHBe9riOZWoM4CTgTMU
8vihCsmFhWBJk03z65FOIp5fLMBU+qOdZNiZeAFgHrb8iujGZGqYlgFCMEnMy0jh/xoucJeBT+49
ZxMvc4fB+BgGcb2m2An/TZhTEgpteDwXuUmJQSDGY+jg6ASkU+BOUvFmwCpwTPtedqvej2kwGwJ7
XY5VPy43vezGkW16tLoKHkBUyG9xRR8W+Xz/oZzMsFg1bdzukNqDH/Ws5HVE0/sa8n64Ju2UPAus
JY8hYlK7iYzeO+IGFOCPATOzMrYTLpuBxo8IofzWFVZ/aMDN3zDTYXXRxICW1KV0qFJV8UlR0n3b
9QPxTaW95pNN9KuB/rmh5WYRtsAywuL2zb3PLfrJi/jBU24Nx0YosFsxxkjy+uhYsEFJa1mZLa7O
XFlHzx1Bx6SVeyVw5qypU+f9QSnVkwJmkuAVoZfJEgmVAQX9FOR6B58eFlP16zwY0/bGpQ506w46
ANufGJ9jMPdfVlUqXmM8f5iN+KDttCbnt3JRuwBq4nX4Rn2xsydizKeYqE5ywh2C3tT44hTUgz6A
Px9PqYcAt4TAyFjQuIrDVRhv5uhfZyI/T7gusQxUAs4T8JgT3CHgldr23ft4ktl7agGaJp7uUEjc
FN1nhJb0rvqu3RqenW+DKgv3/CefBtm97eK+2HZF6Z6lCnjzC6/LeZQbyb2oF9yXldMbCtGVuLSe
XPu61LGF5LTXjot1qlI0PafzD0MKtM+uokmQM9ESGxzErMWTrt4uIZPXqs3s0zC1/Q3UFLyiJmqy
JkDLF3vz0ZNxxg+wQBh9BvYt6xna7gL3FBj2Txxqn9MIsZkHWM4FKWTv5zWOz6cdI8mqTOvoAeV/
2nPyMFiHmfGSwv6mBqN4MW0lX+3a7A9Dn6tv2nHSb2FrND/wxeNzJfB4GLr5HY/qi+XSy8KezHGP
jl3dSFffpSjYDP1jv+6Br28BO84UE+f4prfGAIMe/ZiOQ8wntjr6bsdzN8ycE5qedZg7lW5NaHhv
ieB9asy2PI9a9CRm3PALI5W9j1w/1dDrl7F+Lmm+1iNmjTG2v/d9HO4DuxY7F3fZJWmK5Iw7LZrO
fSmqB9hE8inm/jKuk2rsfgwZi8C1lbX+paxLTpshstJHoHMsJuYF9ZYC89x5tCiw8mCVE6SKQL8I
HTfZeEHj8qfSLJEnAz1bnmpOEr8Vn5+Wn33IwyNZ6PQMS6JbWMXs26B9QkjgOnKXuW18KLHdbqle
aMk3zCMXJwv7gEDfHYNA7hOHv380cu+1YBJMsMxMwQ2tgTQXKyipltl773GdmHvKLdJVSNFRvyrY
7Wq0PcPlGgr0YKWqFk5a+8Z27mb2jJ+LfrEdzND86Abh3bGx5fGonlpwP0hywIEeZNRMBYC3ZP6e
slNaWbH/UnQlQ3XPs32WpbnRQ6P3vlHTtRNb495YupYg1RovAMEoGoEVFGNThQiaoAXCyZbqXnlh
gQeWlbWACOV3T8gT85NLwFOtMwMEEpnCC34k9oakFfJrXlbyBv8ZFsIFBMsKSQIFTTp3Y4MZLveB
F4hHUiPW1TJL/dPOPsMW7KRWI1DEaI5dSOWTfWiSjLFIlDcF6p5t1BRptTk9ZWWe7imzqTlFJHeM
sRWbwvk+YY9IdwExe2wgE9g+HXjmRrGT7DQyMgPhuZPQJIz+1c/eq/lhimnHs1H06lKmP1Mnus2y
osTSoox7zwnrN95fPLxYLN1pQiPnPC7VK7R69gFJjgoBVFBAYOUT/TY7rX52i8B6C43M+eaySFp3
RmsfW2TyE0+C+OLmoVjjo4SXHOa0poiWoSKNjl2TIi96CTUAoBju2eS6D/S7TO80sM6A9qLi2Mw2
vJnUtancAHRB8wR0Mp6n3viK7IdnsgQstiRe4wN9NwXdRlO9tZF3WSAH46PsQ7V3BJ5VIFz2jmBk
erDJ3hI+YpKd8nDaDok5HpghDdxAle8iMFtGeHXyUh3tuh93Ud7b24yWhucmYfIbcKfh8e+p+7Sb
4BDleQxlJqFaHTgwlU9OITe46+btgDvttR6mZYM6RtGaQkDKGjlEV8BV5t2wPHABpbGMM7PnXEzq
RKK33+NvYyDLYM9SuMKdH+/FE7GGdjv3qsLJREBjxXJGLb4aT667XGgAP23GJzArDQ5sWD3D2u35
ZPGtVOsuKPiKoStoBw1L62Uqk5YV9NJkEJXWIc44IUKraDdtR1QdWEZxKCUqdwerbWX6GQ1fKbbI
DUwOvY4yCnj6jPWwGYY3JXuLMog/HYSZNDOOEWlSMw7PTcGySWa4sPsqRsUHkBsDSdrmzjydUPjK
DePDA/fytQxyzWtbjFAIRVjcxHj/1oUevA06wbxNRofKN5lQMYVDMj/HvuPxEoTmUTeVCe1noFVd
tuXPOMSH72pCgb41iTVoNFOtrJAteQm5+bvMq+ytTOwmJ40qwwdY0AEJIDe/clfpzjZk3SMGOZQl
9rrWSwo7cw3LXr0V7gIQV3l1JiCScv9T6UGxejkYVpLv7aGpLyUIv0ObwIcDBAnL1IMeZwczS9HU
3PMJs547rmvXTmDaLNnkbpMC7SPG/mAaWLG7NDtX0jmN7WHyeT17itdxiaxZHPoPshwCBHIvfSFh
bx/rLM8vXtISk+cjSGUkuGXL1f3v6vbvcK9/IgPIf3YVht3osy02AtqB/yFhqdNShqFt+XsxTe0W
Qy2t49EAp6h2Sj+AIMj9Fz53RPy9xHXbsF7C1hgrAdE0mz5d+p8aggxOvJ1gJbFbWPRKNB2wVT2Z
JuqW4tkm6vRL4TQIC8F/HREIp8r1TwnZIgCW3BDF+r9Ftf9/iKtGVjcgefif6/Gnj6Lo/+N/fRTq
f//H+aONi6T5c6Lyj6//Q5KnTXxhrDHfmLbtoHr/XZInUrlAAX3PcPk/1+cN8TdJ3vnNtAKHinHk
dwhoi47/B2fNkr9JjzwxUr5NXNpFQ/83JHnb/WvoWrA7ZHFkEND/qyhVyj4ye0RkGlDZIEJK1wAG
DZuGoT4ZbpWdudV2aQ5MVqYAmbjqWzvbsn2vz9NIDQ3Qj3pHda9z65bQz42JFqocmuchX5oMRRei
TykRmST36NPZMCiymQ/JNNZVNx0LwjCrnLXWN+DB7d7jkrptayM+sBms74D+Z9+iJmQZ4FEEUyzz
ku7z7BxENFyUs2YIWeaqooybE3IKrS9mkHzAciObBuol2YS/xrJ2mdD8ZVbLlqltoIpiVf0a5fQy
1VW/BjyP5Ptl7iPsJhhJuh/Rr2EQVVI+dcuE2E11Mp3regC6RlXbRclR7EK/CvcT46WdzhDcfJeR
E7cQI3gmM00jHuVu1TKdwn0eWF4zsdbpoDaAiuc3lubpFv3AOpjLjJt58USVOqbAcxu1uI6D36fi
vjCWfWEByx822SqWeb+qgHScHdz8nzb+HWQPJTY+dLh1+msGX6bxKi2zb+gc6luU0KNrLFO7x5XA
WxsOSdlkme7nJfYGzjxpvnpoOyerx0y+ZwzODFAoGJ41/YvVih4L8SRE4Y03s+2xLJn7PPiJIAub
CN/dMrOI5uzikv0QKskAENtDsBZF120TIzc24ZzypySKyiISKE23xS4jDiUSzZbdrrmZcwql4uW/
JECPMZ7aGPmADF38rDW/hY1sLPVC8JXHmB/A6XlGHPRhug8SSwyYBmoec6Ngl2xnfnRXuJ51DIo6
vjqS0dJUDaWclao0OC7RVHhP+ni6hpD6OAaxStn8kfLa8C1+9CSHERkFvr5yomiIlq5uZJ7CjRxi
fJMUqxbNMbbFtCtiM/w5KZfvqcW5hhXIhJu9NnmrxNtQ1/LBc9vwg/M489GqBf8zmhJdL8HJHQdT
wCBeU7ESJl27MRDF7ispKf2mYQ2mez/jO5HYfB4SO49+YicElBFWihVQgtPBqUxuznnTdDyq9Myt
IvDzHoCwL4zvaEfTx8z99dnir3U2lTCtnwa6AB/pyIEOB/mjpYDM8g3B56dVkCoG2KHo4aVvbXIm
FvBhuayqzTjQjBo49H3upPB8+xonWJk3PJgjmt3S0V20+h7yEu4e55EAQKZXlhLQWTunLeU2NWt/
aWPrjR96qquj6BKTmodijsjkRSVIFmGEzskEKNMiIgXBQz6OX5L84XEyK+fLLuf8AAinexgjB328
Bx06U0l85UVBVTF9Nb6MIo0+eJpSKuaCYFZT2KFrAYNe5S6EKS8LJDuptuBnnWO6Fhh/+D2N2LvO
jLE8WR3InwNNUEGvthot9sB6EIlaKiyPA4XWjUSZ2oydYAvvJfFnMqf6MwqB+bt1ON3OyCHXpGzF
qZuc4gofDmtB1Igl82JO9rtoJotbvGdRmVUQsbjACTPwkFV0fYUpeOzYABIPz26t7eAdy4raMhu7
l3ngnuH3VHMlwHkvkOidd9+OoNCXi45CtTK7sW7J8CmPswenRzaszczEXDUwBB4xY1UnLHeKAj8m
hmTTeTK8pKk3HiaXTtC4QSellcEPL05r0kvbCINaA9JuLU3ceWd8sG8Knl2rB6XUtsEDmM37qQQK
FY0jwBHbL3eO8CfYRU6vnlxnCM6Fymlgt+3kq5KxjVFpnrjV98aeTGNOlZ+VbJ2WIm5rrrKDTISz
yeG/Epep9YaPerOtljO9pDV1U3fkTlyaFt/yqIVBldDYsndYyWH5y5Nbwbl3U0ARuQtamG2xEw4b
OmjaB4dz/lpHA+26UCzG9dBn9R7Wr311ezt7MlsR/zDJcLFQSrJh2/syOM8Qvg9GYCQHegb1vrQj
cUK3wTehZVlxFWQXu1G6SG8ip9DZlsb1+TMSNGGmWZE8FMyuR/xQ91QaEE/htMQ3i8VKvvHcDs6w
t7ivO87k3s8GS0JSz/D36sAoTn7XTiWE3W5EXqnin2maRQ/cu8InqbAL8+lAp4k0iDbRNlSq4Xv5
0PQ0fuP6QfzHmCmlTqbiYNv4cqEImIKcIObtVTJo774YLe+SN7NLmeesL0MjbFzAsLEJKJvhCd4P
3jIj0hiLkmQXxUSyiRhH2JnNrtt5Is0fHA9eZgJblR4jFTc/kL+S+FZ6w/whMPux8cQyLMn5V846
BRt3IVoYraMpxG2HneZCon54k22U7tjy4OfhKbYfgqJazng/VtzpQLyBeShZ3lrqdvZdaAhzUMsf
1lCVOEw4fvHZIfQb/jyv6t5vv8LZh8Q2l3I36FqcZn/ufxRolksB4fDYRDyGVp7twL1CtDzBPc8+
gCqDiywDGd1FJDJR22mH3tUOKKyI7sZj39s2TwPl9WdPm+Z5KNgTBsLoybukyZ4eEE46wdccEzNi
1VaH4zX1Y3dP11N6al2/5tXs6udQlzTC8jihs2ii23Gs2gftNKxP/dB7atOAyuhBo2TRAbvxkVzO
1FPestAvCcMLOlJmMAtkNl3vEvBc/fxvGdD/UxLKX0DI/zPIx6YLnESyOfxXU/pz1300H1n8UX7/
y3T+f7/29wndN38Dc+z7/ImwSohX4Fr5wzRDGIOxXRqmCfbNY3T+23xuksVAMw9822JQJ6fx9/lc
+r/xL0hoMLtjwFm+6t+Yz13vH5fHJtgVE/ONwQfYD2xjmd//tDyOw2lJETKeRalT5HssnjCDDacS
+yD0nA/WyvLeZLWyqlVmoCQgf7KznFy5s2yWoNrx9IUmhmSdDVg5QyzqlLw845LflAPVGp6H9hC7
dX70OjV8xknfHbFh4vBNu0gk1LWUdAYPvjMfxcQibe17iQG80rR2JYx3PNgcbXltd4e07PkuXKT4
hf86EvnQB1Gq5gec1mndeVkfroJiceFB+r81OsAiEXdlRhs2N8Lr610h2XzbXZFs2y714ZSYbPbj
GRwbsIJ9nFrB93Qxs1H+Nxk7IpkM2VNvPOKWS+4y5dZ7fjPepqBjlsxBp+eTMBNCbkHLamX2yNxb
eVQljNLNR87Yj6E+Qvcr/NqmtZbyI027AlVCcKD8e0zGEa0cqroOvq0+jSKvb+2MjMbsvpOyuJkB
FgP0yA/gES/DwOqMdu6YRQ18lv6KqnaD9sRhbXvdziJVOLtRc9Q+ROFdxXIwX2NkVzfKJ7S6iTPc
HJ3DCmVVkeM3Nqad3MsqPTfZ6K+UX9ibEORHzbIMbwtoxIBJK2ioXaKtq/og/jDdTE0DqCMdSSvO
vrrOrdlX2PuE+5TbaX1qaLM5jK4wbiBG5PXaICFHh1zHxC8DM2M3PXqHoa29Qx71w/NgOS6+RKJj
WDDnoV1ZwrwYni+OFT7Nr9bqwnWfOWDbeKeBry+1903nrjxzr9TsRGOSJi6vyDYkmfs9cXWzNXhX
MmNVTH8VNxEo3k75jhPbvfMqeity00g/G1W9kZH13oJg9vZeUWYPRWYPV4J+7guoM+qXktgAmVl7
lzTvo01N9Q0SLqySilq7wRhLQrSWOASGzvaEp+U9TS80yI5JUSnuCbyjnQUSTPERTRVxdkNDWstI
nUk6Dj3qgyai5BNPwtR7YXCK5boNdHwEFjY9jgkxpEK35lWai3jJaDp8kO3SJ8rAbIabNt0P2dy9
6yLUl7BkTuBSZz2x2wSD4utK31m0or3nLgtzuLhzW6+HUTj1bUAImhieLhhpMO+1QFsysc247RCM
1b5CR83GfQm1n5Wi4+rr4LrFi821Bm8od+11zf0u3rZ4lvCuUZl2BuNZr60Wd5SXynArEsO/47gw
7VWWyOSWcqmAsI2dX3U3d1SJBsYV+IE/riRXx0cGGtATWdfCNKnN6gs5K7ozOorruWmnPICbukVF
9Bbjj+kR6A4ztDVtslHmLy3TOzlb5U24bMtRnPptF47ltsvNfIOsMR68Xwv2btm1+8vWHTyKusTL
Jh5xdwxX0J/Z1/9a1QfL1l6modx5FS5cM2anb/za7i97frAZGqpFXrw7lAVhAwirwVrL6Vn9Mgmw
FgmfzKaQn+biIeB2tkyR+AoceK2bZPEaJIvrwEtMPlvT4kUIo1zf+4s/YXIcvWyncS2oYFmAT+7W
9LqDWJwNXjXEZHND4xAsvofOE/XVdIPimjie81ILV78Yi1NCW2oxTYyVPDC+iEdv6uUd7kXnxQxr
5H5T6fTMLgHUU+fhL1scGZQgWD9hJfgbatXVi1Ph+xNqbF5oaCR98MvYkS8eD8uc3F26+D7k4gAx
Fi/IsLhCahs6K6gFvCJYDELa1hYDibV4SUiGWxcaoBDuF6cJLZH+1gTUwiY2NY9p0wev5eJNqVvZ
P9RBE175x/CoFg9LsrhZKAqNd50s61vptv0tQK7yE/bNsLNNWbzLPqEA1EeYBUmY7JFKwBUs3pks
dbstpAJWC74AQ9QsLhvzl+HGwXd8YrjvT2qwcd8tzhz8DMVVLW6dFNuObEZ/7WLkYRTljOepVoTV
OzVBmH2m3nuISKBFiw/Ij72I0nq8QWXLJOc2LKO6BoQXlhNJL607zQU9e3mMvaixtd6JyXIjom+W
uiju/Ot58SQB44hor2j4RBqyPDgpmT+u7+SWXoHKnJw+ETf0yR8KzN0rL4luRtE0B47qrTkRcCtS
TAmBKppt19DpbFI0qbCPdAnxb+bo/JRZXWvAte4K1ul9CZMc3WyXdWl+jHtqktYRrN9tMxas25vm
nWwnJ3NfefXa1xZXMNyV+rEBjbXpSQRtZa2dHVC04cESDSXxfVQFh9FU07bALc7ifIRsmj4QhupW
edG3V5ZI6lP1VnYIue1+1hRJnUbFy1Pynn9CdbJ4xyr7Jm4V6O8qVBuzhQ1uarnvLLQfdxjnfall
/mqO4feMhxacio949NqDBvjOqyIOXcUdwY7WwKDCI2HWaj3awnposXCc7LQyHm2KTagsEul4B6J1
6lbSd3oLwoqBb5Fmnh1gMTws0hA//w97Z7Ybt5Zm6Vcp9HXzgOMmeVF9EWQMUoSsefINIVsy55mb
m+TT90cdZ8LSyfJBAoUGCmgggQQSacXA4OY/rPWtKerEuWHW3QP3B0Ixr5EHaxnwWceyfi1BSR88
s3HPB3KQX7qERF949VcRpIQNSTcADsYyuuUCEKsOFK5kV9F5L545D1u7bxO6qwnISDFbYdxPxr7R
l/qqsCr91Kdp+aTQdm3HJG70QMdPQXiSyaLbFAN+JYwb/o9SswDrapq/U3lurzFxkKfS2FPp1vAq
Ye9FlQI7tCvtxo3zON0mE672amI4QneHT3av+VV9Q32RVhdFrGlJqJUFLgKOgSA503tj8UKzbTN1
6U9Td678rrjGNZi+lZw48yaxVwfPhGy0t0R6b5Vlts0odwMvN4y73h2L3WRWCC293LUOJYisnZWh
bQVkrW+ZTwOJ80wiMMvU3CJpa256paBcl/jDWFpPXX/W1VMdktPEFE5n7DVQWgSQa2IoxWp6VUSN
/VCN+dqnTvfVxRUompFhr2PH9aWvxQJYkhwOCxSgoKotdXJJN6dY1ccjY1EiMqLZDVxm7EAJeDz1
urTOrda7MxdVHhED5VtTal5IFm+P4ApzEUOdOHQKp9oldE3HjNHE5WBE2j6qlXY7wCfdK8cQ2Lcq
cSEQeb16VmvtuEfjfUWzy2WQ5R37EOJELS++0ssEJPEyDjtYGUYgkkIAG467E6m6iIgzc8mQgA3I
JcwRt/2suYBX4ACcdZPbfjOycdp6WhNdsSSQIMxqJiocUZu6z5wvsk5JPSDpcRu3GEejwiI1QXkV
5qGULdwWEwWiDhJvCMJIlbtNIkI1s8GNGJjmSsPKUttH1yOjxOgm+wAG37iNBj/BCas7F1IzCdJB
zbTPZ2U8DF2MkN7srUMuRnWWFlF95SpSPjYSsCCOG11L16za4dCqvLnRLWsIJzONL/F7wQ1yF5tB
l1tw/7FQhzohzC3xbfl5ahCwRjaa5Ghpqh+kJngXoneK+zGvyr0YKh3qg2seltx2zvx2ttFHRDry
ycYgyCTyedQwP1rRXVaYEjV56vXh2tH7HXWqfsqxWW29onvUwLph/E3IctaeKzDSGyuunXvIUGIj
vK4L05qmpRFuHzTYBc8byM1b8M/Mfycb+b4khpgFbYmbgB8G+pNyKNQNu3Nxx1qDBSswND7B5G66
qI/+pI3+ZrlH8s4noevHPm21PvzSpyGKZj4ICPswsarYaJYDqmT03XPUUOnOdLI6zCql3be+Od0B
pPGfkL03l2ayxEdQR+0z2WoZUhAK/I3mmPEelFdzN1msPHVEgSERzWlYdr52hSzVXJP0UjAjCNkw
MPv2qhwgQ/IJQ4imUdRUIzuIodo3IwmsdpUfPS/VvkOBiUNLm+pLZjz9gQSUB9n2BuPZxtlGrW88
mVK6x8FAa5dhV0LR4nHT5iTt2UjYdoVjdU5Ytt5y1iWu+5VKPd7jh0XGm6mXenSu5CBvbSoUUqbI
9UC0ModId+frUa4T73w5pSPZq04OAHqjG52PkXdMErErJmBRGz3unFdzaFF7adBoebiXFIXbUTPq
x8VceSWE2uQcsYkYT/jC5rOkpdrdDLEpruu6Hy+JKgBrh6UquphZer85Uk9f0dKMuGs1d4tbzWSe
mc/+RktajBICAHw9j+IIh4/QcTOPwj5b6hbBpEwXNqf69Db201OP0WoHojzdoagvdg7ezd0Y0zuJ
5l0YtqQXkXK8MWzLbkB2QZbeRtZjj2RiSS8JzeYJnVTmOYNfcZXqHTsIaxrTG250H3HPpM7M2h7P
lhUMyCS3/9EkA6VgqdSEwnnd2UrqBfUeTuoGnqHVJ/bz2SXJgpTcxXv5zdpZO/IUpijPGtVv+SLN
nU4vTz6lSpJL1g71d+u9qMcWa5wjsKHSJ4l04nyg/leaNzB+oifI1+4A9Wj6BZO3iXIjhvXQZ8oA
u+T3d+jn6yNKdnoNQWXGYbS2INZ7NyLXxqRcWxQErHQr0dq4qC7hYS2UiVhl9tutJVuNEEDwo/57
y+O9tz+G21XNYWjdKQBHaUBMdfztbDcZFzznh+uvntzYMdyXpmL26K/px2zyhyt76rL97M09dsi1
31ra5bYB2hIWWnOjMeM8NBpfmAWw9KaUDNxrVCoBUKZJ29SUwufuVLXHMaFJs7toAGqXYepLPMow
gCoA7JJYNx5NxoYBrArryveU+9ByDeaNvraM+do85u99JKEzOWqLgUkBTSYQzywgr4POU7x3of7a
kDYGxKx2bVLl2q6yeotPLR1ss7ay6drUwrJyT7zJtdGl5e3W5pf1zHgl1obYW1tjR4u958pun6ce
UpBYG2hSjMTlsjbVBCJWeyKD6LSXtelO1vbbXxvx+b0nL9b2vFwb9XFt2Ye1eZ/WNh6CDR090PQo
AEtG5Pna8Gcc0mUE8GogFKLcyPfJQL4OCeQ6LnDWwYE5SD/8ZVb3L+QSNnvxjweqjUYCKrZg/Gav
DOGPBypZmxZNQqvt58GzsR2lZwMO160za/4WvwWIQ99yrnSbUNUN618zcFLJlNl0jefeS5IK+bUb
v84QCc/Lwp6xrRg9ZG3Lf6IwqB8srzlJ9jdbqfsLyghL3aDvTJHMaU3ONc0slkOEcR30gaZzjRUj
yF7Emnvee2D9tsPMu4LeBFwJ9A5EBpajMHoGge6TPZcDmmQ907L38215P+tYU3LuwbV1Gd9zGP7+
CzM+w5H/nBRSTJvrmMv9vNH3CS6dYUh6e0wWt8uT9dS+aE/tjfrSX2Odri614u9Q3usl+NXYwisa
OsoGhA0+R6X7SUOgGLCUgvT2/Si86Bvi1nQIOjubv+RTupgBlXRz7GZCqki3ypNvhrMMWziM+Y/F
gBqxmec02gG6nbmWLhX1doksnuFm3bj6fmF5+tgPjbhDW8+jTlS1MoLcZkm9HfK5O0xt3cLzWEFc
BFYTf5lyPjFO2eByvJHTQhwH5SfDBpKOCpvEiLmHvgzhcPmK1js661XEbmo1Gg44Ku6x+HcnCe7u
OinHGFCHNJbjSEF8m/hkANgqzUiqUpMKUcR2D3ZsredXaRaP/39aL+wV8/5f62mObwxcXz4O6d//
yU8JjYtQBhoOzlFwnozI+R3+HNDbfwAE9zwWfo75E3z0c0RvmH+4uofT1Waj7QIl53b5KaHx/gCx
QFAyTCT+lsvU/98Z0ZtiTbL49TYggV44BnBlnYG/ZYlPt4EvM43ez4DwE5GJGdWsgGXN4CpA3SxP
VUYKLRpG8yjYf9JoWcMZMpe8CLzSb3haaMOjrWydjg8t55No0GgFul7VZ8WKmuRBl3su+/ah2iE+
9y71ZBDeGRNAlZ46Aja/U9zKY18hPz6XyL66gK5DjruYBM80IHtKcMNoIE03fdoQlpVBlgoZmsWv
mA6dEkmgJ6zQszKGiQPeMyZhBGFXR6Xl7j3YlSzfwp6ZTs6iR0dmlp3EfaiLx3ZR5mPkEmPUJ5q6
xMvHVGVcQJiKSo/PR8MjTzrNE9p8RAo+0boQEPtKkTVfaDoultGu7PGc8HPEPwq1D3vfOTFv9UqR
NpiD8y3wuy6t2OSx4ePFd3S3oqEgZIuRAfybrZMQLRLg16XY7zHYqEsxAjc7mcImituMECYGQMqB
aKCRncjZoavTgzQrGwQmEyWU1FJ0/Oncneo50x08ttjjAgEgn1JAZfOtouy0kOib5LgNw1QMyE0H
/FOKJSG+TtXk33NUsA2yBVnU4dznvICNGv1JT/vsMtci/8CVse90LxvhFqMbiOrZvzKBYQ+b1M+6
adv3en1vWnSGRBWVU7RnUZCfN92kx/AGugkYVe5e560uvuuTxypdIu3DGC0nvhov9tDRq0wUW+n0
5mMrU/noxY6NIa2wwYN4OjidwHbd9piVEidsUsI7zjwGCsh9kXad2dOQzCvid8KNyCuEzqCPjJGk
Zd0A2agPDvO16760h3ozAsb+bugJjpI2MWncUVmoLwzcErRZVhHGVDNvdpVAy4gWB4dlNPoTX0G0
+Gf2qGVz2DqpGYUMGgz+f4b42rookCgOdRLV1eKXE44bu7F3CtuXc5gnjUCVWaIBDqWwqePlKN3n
Fg93t9Et0fMwXqY8RLpC/nnrwXfY6E0nfwhjmeyQP1FFZKY3yAeAZuAeNb1W7sgO8NhMW1V0XY4T
MveG1c8un/hgG5X4UIHgsTYQGEzIhG0h8leZgnQ980pND6rIIcRYFFldYcW2E4/S1hrKW99PvbB3
JdJeyqrS1MxNzxz2oSFzvXDZhwEwU0DCkQY0R91sfX6O4lCQHI4Godezh8pU+t6uGFi5qb2cYr8v
jnMymjtC66M2SHPlqouZyADj2iDd/qFTuC5Gun3DGclG8y1sEue2X1a3cZIxbe9BLpIk2C948Pil
tNBSL3TpEbU+EAKteAGcohs90tLmmwUd6GSOeJYCqmzwxEwW8vkB7SJ8iXaeRx2eFDnV+W4kkqTD
QjdmGIhKprPfIq1NbpSsxLe8UC3+DDbiyZlCLr9cpnlhzIHBLSN3vtNgJlNePMEawuxoeWcCk89y
acVyXi40wiEfhpk9IagTwhp2crJn8LpOYkpoG8PMMb+J+sTTVms5fhikiC/11BxhzWfozZDqzBCj
de6koHEkwnaHNV66+d9O48+6bCSuznJqrnoqtr3RAJb6f/vc/jXH5P/8TxLLwpL47Rr+9JL3ycur
entrPjzh//x3P5/wa3jwqopxhUWqsLOWCz+f8CZECwOBrO05IGG91WD8jye8wROeGBmohui8Pizh
ecKLd1QhpSEsO+aw/84T/pOBW/gWI3bDdfW1GfEoHNbK+5fZjlOrKOmsismYKs/9ksQehTQrLruv
AxL1Dfpa6GgQ/9mf7CMvXh3N+gMOff3EUOLJUtmzbDqwL8vKmxglTe5wlaGDC/gUK8mOLUkLjjPo
nOJp8FAN6X7+ROoF9/dMjyEQIErR4O/XAlNll7+UWv+i0frI5Hj/cHStlC+WR0ILgoaPHy5jHTIs
MwGhU5mFrL4h7/2ouuYKQULw772SzZV0hAcBhP/QMqwjtF++xljrDHfEYx32BrJQkkwyQO/zUIdG
E4e/fynrc2uCgx3BEy4Ontb8l/lJNoHUjdECOqGwEuN3NyIxkm3y4zDjvuh8g2jKdccjRhjwrWhC
d5R9oAt7BL/eJpCpFBNr2eztFFIzjseqKi+Yyi2h43RPsaaOtXBfzCS0OdOgeNTf2NbMQWOhk2aW
cJrtGNkRTJFdZOmI8SAoW/g7g2FkSWTrqQqRdbyIcXlu2/Sr1bqIFnOw5r//Dv7SEPLhSVoiJUcI
hwLV/OS9jxw3GWdL88Pa85BPEJRXTmQQJgNzHExx9VNTCvRcIwsojGUrYMsey1dCAd9+/0beX+jX
AlnYrgEIwIJrugptiAb/cOHnZJriMsa4UKD62Bhti1ZRc5+8uF9h1sV3IhmOtI3oiYtjJ+HkI6UY
o8zdIypljuub10Rc3K5ORMiNe8SQL0sWfy1nsN6Fc/M3b/Yv1TyzBg4hbLE6TTSHy8c3W2Uezjmo
gggWFsQcmF1cXd3Zo37LXvcC0fRdL+uzzBeHZRL7tNUfQFMSSmzDfEEJ37EuIAoXdjUGqoWgu0RA
6mAetfn9+/zL1XUFTY2H0sjmVgL582k+QlXmijR1tXBMi1tyCohELFkZUtleqrUhiHqoMJmCByog
vUHj/zoyGJvZS0rKs9+/mc/D70/vxVu/01/ubPzDRsFOmtAW8v2mRif6xaC0sCB/mvv+b1/u/Uz6
9Qe1vp7Q+TUhv/LIqvr0g3KtFXAHpiS0Bspf1hJYXYYulKXiV2HfGnFh7lhr1uFYa8zKSze9Esl8
RpP11Z2xdGXAwLcx20rEgdVTJIFXk6JeZv3dkuIzAAJSBPDyJwz56bVPBR1SwjDUX05IN+1DJhjg
NkTJQkkzCWeojS0xAkc6WBSbFTtY225PBRufXYTicNMgQDoMkOy35EIv+McIkzK72NqyTr36/YX4
eJi79vsXY2IL4VlluECJPl4IWPkFaxAuxLLY28WOd1nzZco8Uvsufv9C5l9vEyRpuFOQc/JCZIJ9
fCVnAcdELZxsrcyFqJi/VY7BQoLcH1jlRNv5ffKYTerWbpezQc431mw+R1656mCjr10E6dLpX4mP
3VR6fugK3BZDdzHVxf7379P+60/z4/v81JzrBNLGZkPCR7SI02yoXZ+7kEWz8iniAQ1SfYTI14yo
wrQEJdtUXXRTM+PPbZ/ihXV+rRYi7+2eDCdC7g/oQseLru/KMGM3ecC5Fe3jVtjnCyr0BwCRddC0
w5exptmwG0kg0gBOVTMbhDlE4wZCH/E8oBmDcWQTyKtYfQP8L7fwrCQS5PpxGrKXKGkAWTVq/jo7
8sFEHxuS9DP+KFHso2GPu10k2/jIHHPZkXj98Pvv7K8/IqodrLKUVniMeIJ8vLT54FNuWJUfxk4E
jyfnEByD1HL3UWPufv9SnwIS1x/se83hWuv8Bj7Op+f0lOmt7K3aD0c0Q+dSLo9Ahaxj0wGiBJ9C
FHgLvrWaL/r4R+ziB6ytfk3u5QGrhroLl9kQXBSnuzL8+W/e3PraH08ZF2ondy3+K+6mz2VfkY3E
IsEPCrOyOJ/hIjracWnv/+Yb+FyprNQ1nSkUNCpUpuirPn7bnbnO0kUR45pAJTatOn0nzcPIAQ2W
JutQQd6ouGleita5Z1h67fQWlLSaDseuAO4vZYN6P622bj9d4cdITgVyMZacrv03BcW/eqfCs3ko
8rMwmZ99fKcDAvVictIo9ETNqZJiqcoQY65qmhi3BglyLgun6OjBwPj9l0RD8fFKQPgysVEJ1+Gp
jD774yvD1hiWOq6jEHfrQ6RcjhgE12worcq8ASAbpGX7Ny9p/KvXFAbMOyaRPGecT9fFL2fdRhwL
/qqN9vTzANPShrUz88bQTCntS/k9ycf7NrFfslS8mAtr2Uj7NnRpHCRaXX/xpupHhinJQBOQZne/
/0rsvxzAnkkx7VPguhD6uIs+fieTxj5PNwctxLga4gsgtyLaRRm3CwxgYtTzBWodPyI1mTjRk3OJ
cLWvu2lH3NhzB2UEma59wyTqB1GIu3LSd/FIA00s7xVcuT1xpDyqUMv6Tf1d8LwFkBuz9NT8M1Ki
90tjq3Ngnaw8gJLME/Ld3Onf5lK/k7P9bKDRwOOAUjDf2TEMu9Hq8r+5Qn+RRkMrFLQtLkUu9w4Y
1I/fQJVi//eMxA1BOd+ZpXONQ+DgVqMGXGsq4IpA9e2d5KKZ4oLQG/4XtmOs04p+O8T9DcqwGyY0
PAw05DJpbpO70PGAdyG+g0l1YYWEpY9lyrC6U9yvQSMzh3dLplinhLGSrECS2irEzfACRKYigde7
HS1I62Z6YcRk5RYo3UC9jxnIZqUzNWPe8ZqsTkD0aF86mYYjb9TQS0Ds02nKslNe4KObWudlHIYQ
aVG8QTawHwZxAQZ839KDbCfSVTbAdJedXWGlm5CQ1JpusOVlYTmUExk+OQkidh9YCH4xkxjnptN8
V6RV1cWTu4CxH95+/2P8y0PWIwyPJt2ltVu9rp9OBimqqHJbEl0sM2iXg4NgrT60AGDqn5Xmf3es
6/+gAQq7iN+7jS9fUwYov85Ofv6TP2cnnosXYS2FYf3+Y0Ly5+wEYwMhkLrtrEs6j90El+Xn7MQ0
cTY47xm8pDv/6Xn4uR0x3D88ekUmLr4Bt41hzL8zO+FG5C789SkqGNww02GCC0qcRY358S5NR9F6
dg1LEL8/08S6hAGxwQiqXyRuh3jApfKWZHltfXiI5dZETHgyRFXseNi0xzwjuj2adAIhRyv1oTI1
cBBNc3DlxuNJ0O3NyqFwNFJ4ET7p6dt4gJnOnF6Rnu7P7dOSOgW3W12cpVaRHEp29AdZjlBP1tSb
Fj/iZYpHeti08TD6oWPZrFDK3IQhXM82S3LT7rrqzPQK+5jSJTO4bex+G0lLu4A6jh5FzznyaVMn
7S3qJchFTxn+t9TvPPY4RPsQqpaek1fAeJncvvoEwFU8ogonxpGRM/LznIVnDcG9GzG9QrUjyrbK
HrKheFaLnl6kXXoXdZj9nLgcwfyL7kWIJTnaJpPXqBvErUC2caGnmbmfRm1FE5GVms5VcoaWSqOr
13F4dcWOmI9l6/PVbYmHSQKt7aKNXiVsvisAEbnvXXj1VBzNeECE2gN4iBsHcUid3kSek51VRlNs
QXPPX6elFqeEjRDiZl2riiAVOebqjEHTeY4xAiK7bsEw7mWTrJ4GCEPaSn5APaAR9lAUBnjvZlKU
DyW243sSXPUrgSLjxh+Lwj/zSAvsSZRbwTjWNHccyGb/UruJas/UWMujiPHEbXQGc5e1V9Z0uq03
AmPr8EYfFd2ohdK7Yb6tuSQfYWKL/at+jPGBigGfza4i6fW8RzwRRKDEcLJFXksMtSxxxFHs84QH
9veFGbz5JWVv8VUbpbmLelXtq0yr320axU0LCOu+GXpn6wzedELyMaJEJKSdEdMIIcuePDyhpurG
W8+oE9IqwZI+SqBqD3VjdLAtVGdc+2QiXAqT0UvodFF9kI5bHErfVgz85Dg/DjqOMNYm2XUP32tr
aQlZm6SSzfFJ8ZHGnSyMGllE0aHaAEx7k7CEODBH1w8ij6cdJKeyCKJ8PZEbt74ozGLgUX8LOIlB
pRpx/CUPtUJLXefz+EUOfMekE2fPyBvllVN3I44WtoJeV10Ok/HFmmcjzFmws5MqrIus1fjKMFgH
HaC1C9LVrHJfYIblrp6nBPFPx4h0rjTc8Q15Z8tWsvZaAiTtTmizRntDLfg8gOE6kUdYXSDSn8hk
UVm2yRaXUD02T6znJpgjS0/ALJah6DLrcX/idIiqI2rsDpuyMlKEl3rqXldp0T8YoMYHAFCFe9H7
Rvc0mXZVhkbXUBm7Xi2OThPJCT+O2cuzqo1FutVHy5u/2ghhrdvew5naO1X9WgDhQCJutEI05LiO
sw+MhS2b8ajFjLXOkgxXBaDYEatGbWEQ+g4NLPJPVc3CBY+xlXIp1qBkJV1o9iTTpFagG+N8z7LN
CB05AGA3J4IAk5oIO/YYOex09h/ZLpUc0xuOaD3fuo4sHpGMqr30O9R+HPZo93x1MhCTfyGHobov
OoecMKRwbFC8YtJfXbij+x7H8wVWZjY3iRbtxiEj/o0lk3VZG9P8reoj47noKELcbnDQVICXj5om
3nnZ0Nyp1DQgKOsYeSZSAtr6NR6H+nqxRfSWaf18yF3qmU5N47Yydf6wEWGUBD652NN+iolnvks1
lm3sHxHNBEOCM/dmRjU00qxAZd9RMyz2WYzTKxyqjjIxhccvDpE50XWVkgHNRVW6jXlWsiUstw4i
Wbkx8ni5y9C+l7CoYEbDlhd2Qhlsd2JvOlU8Bl7v5xcTJjkeL2DjGiMhfHhB+8WuL6r3s1/jofNX
rk4RXxZ9WZw6j22lRvACzbqNZ8PiwbPB7NOcA7NacDj5Qu3naSov4rxT9w6Jr6eh9vGHomJuvko8
SAK+ELfEplegNEMMbdYRObe37JjvrgvIonGzQx5XqgwIZpu/63bLzHNEjfgNCC22tiYjZmLTuIiU
N3OrV/4e5gsVnl7O8NfB6djEvAFCveldl/Bk2FRuckTDmEBokzL2eYLVVYqdSu/IXACvixWssc9U
Y9rqorBrdUC7xV3Qa+Wxxk19UJEPeAYN/hRkNcckOsHhxp3ksOuLTn9ph+XGHjHjsAGP5C3ib7si
mhgAFeOwzoXEAHmn35hLLl66eNaLEOiveOykI/3AFk0WH/JhGZOtbAVZsT2oh4UzOxsCfVbzG1t9
/R7PsbpF6zjkYT3Owy0yI//Ycg9vJs20b4y+tR+JsymPHNj2eQ9zauNkXQw3ab5Y/MKeAilALHtO
flr85dwcuGE3+NqX17KoiU2Q1prlAPVaOF/SpOy1oORSxpsWpea8w52kVXu7sHHc1N0sd43mlfO1
FevJvZNY4/rXde+YG6WI9wQyWPfZlHHeMXIamvO2XjuMjoX6Jf7FAjTZaPqPTeGXB6PKbPDHEMas
g6MZI2nTWgSbXyTUaxtoErgu+7znQqc2OVOXPbDFYeuNffG8Uvcuu4yNJ4tlbDTMGOeKGsKf2K26
hXxuCVu8lCYZpzWJqFiZY6e/7UH/vKCVcdDByd5FJRDHHDSI26FEFfgHApOYj0s+dXseJcRiHESj
K3SLiezf+iLRrbCMVcyKlZbTPdTzUKEElJabYNgB3h0kesKBLRZD66GNlOrCnfRmCWCjCRiEjtG8
GjSsOTyxsT7vE+IqAlu13z0GA4emhYsl7XFJA28CTBcMpub0AU+mZdsA7VtZgXr87DDYOjl6Nj5q
abFUG33us4vRqO89ReMDLyaNCbtiaH8sux6XQzlmEiVL9crWgfQtFXVPS1XXZ12bc81HdBJfprxh
T53oJRnPdQ4tU2YMXwvh5fOOlJD2KkuXhVs+WlWEBekXiGfbltgXmXeSqQb9Dqobc420Quq1QeWT
xVsNHsNRs734Xk4ieZMFgR4oHVRRb2tZL0aQLhU/PXYebbgMXdNyKoPU3bS9LQLXsIQfRmZWwiiQ
0cPYdhUb76Tbd2IwN01bNCBUUAEsc7KnID3kei76DX1qtbNntoCQE4meyScWE1i66o0qK3ur9y5H
YFrm/aNK/Xz7Lp/muc95kvOrPI89KzoMcdGcagK67trIwzQyRGUItGh69tvVkNp3evst7ko030uS
WN+nkqDIiESkvF6e2Wa+jWlEqiO8FwQdiAU2HnLSeGPPnrPxETzhsIsYmuAwTLCXIeWZ4QB1+pNh
8zR6TNpaKzEWodm0kAueLQhkui1eECjs8dAUJEv6NMUctFX+DeMpm6qFAyJkoipLDAAJKeii9ptD
x+MiGHgGnE0pmR21n6oHSArtxlGFqfZ9RpWpJdURJWiibdohS+aD1pd4GztyufG1mL66A3vGJtBp
edMkt5bf2F91TyYzAPTtY669dbaGr4D5A3978rprTiCd8HPdaojSyWtMVI3yCZc3Ym0N9vavANB1
twzl4Q9EIscsouaq/SrAoAKKaTIgiRRo87PnTc13GbvcHe5Qtf6RG4/CMK2S+sUXsr9zjNE6sUsy
r8rJ6O8RvwEGsRqJIceKxcxzNp6dYEw1f2+b9XTg16OY3iS6fLUJekkP9ZL6KM1cSPh67TbrUlp5
cBRmckDDrMcIaK5Uv6IoATxqvRs/sUEXkBEUoT+FLLiAQ20NYO0qzXiB9CrPDZLXyeQrVwS3t5Zg
8OypB8qFaPBCt1jzUBNCyPPn/jRHrLk38PkabbOYke7vk8ou3zgkspdMKfei8PQMW9nUVlu+Mx1a
vpeC6xiMBAUHCNYoNKL6gUhxEuNlRrhbqjR8oRaCdfi3Gw/i7CZxpNpyqkK8cyFcESThRzaspMxK
gpgs8PssLvzX2G+4tTv0b98m6WSnrnF8E8MeMXwsITrjG5IrkEw6zMZUy81dAykOGAtuvdqcjl0E
kahd8myLTqa4tLKluqpdkZmsLkFko87hYGlqCCBsAwKHQ/LFL3SYhZ50viJ7W76RAMqCqcEkscp2
sm+NWRNkNBXxrSyN/MmMSv02VTH9n8sz5Avw40jtTaPqsbG45pAH3Fgk0ZANBvAl7TqgsrGznUo1
eBtyYonCm4Oqup2tBUJRwue+RsXgBbXdWOikXN89kj9elIGchuKhTyysKQvFRQgleUkC/FTJq7Aa
isUaWXXruOW+6qwlJnawSo7x4MsrYUQJ6Eel3fnOSB5qVLan2OJjUBmx7BnzhGRAxQN3XubxzlQo
+LigEe3Xs5tx2k6+Hd+29fI3I/PP+wlkIjpzBCZN7A8A6n/aT6BaVKTPgy5D8AX8DvvwSKi60NAa
W/kC7DZaiRD/lKP+C43E5/kW839EIEwZfZ1RvVgHKb/uNz2LS2k1w7InFy67Br00fLGTlWBVGe55
yiZyb6wUtN+/6OcB9PoxLWsdb6J5NdFaf3xR9Mz1ErmrfyKJixN1zXDFJJWZt05wdrN0pFzMMxx/
pdo/x3n/3UO2/5IY8j9Wy4SUiUv/z19G+DK8/Mfbe4TPl5fy7T//18XLazK//MdV9/L61ie/juSM
P//pz5Gc+QdDLxQoZOPpyFI9ZmI/5Uz2H7phrZtrj9W9scpS/jGRE3+8S5spr9YsGW7Pf+qVTQAl
IP9YQ4Ewe1dB/TsTORJb//JzRlAlDAHzG5GMTtH/8ZeVGjBcl3zpd2vwhx3qXZzsCe5ILtHgIVxy
BuPRa2MPYCr0s1Nq4S48J6hiOMPVCg3ZNtPLroVajNhgtl/ZVvl3SzX4EE9r+k/QB1CXH2L2NTNg
wdp7QMth0nmZZjhplo7Hk9mJbU33rgM/aEjkeIml52FBDcvovlKYM5vyLl6q6pVhiHXZ6WV2MNF4
notlSc66uJRXZT4VUClcB494XwxlE7SJtlBYzoR/gw5AqDlUy5EeW+lBJz0ORxmN5PuloqgRHbc3
1STK5Wb0oQSeiWQpbxtYQzwimcLdlkZN4N5iKwOpIoxQhLa2mYxnZlyM7cYao+aVzk6Sc9lWxFNa
JaLHk5wq3yekHm/GdlZ4W6/nOW9e7c6u033sT/n4oBmx/1pTcX5bVufWwez8lrAOF/FrnClN7FIf
e2+oCeCtl47nVup80ZzxxxARhf5lQrv7tTClcVeLtflli35t2jOBEVl2lqBMB1+lJY2+J41WfANv
hqXMEg3jszbq2nhTJIKBXYK3OxRjV++oZe00QA2bJ6w29Du7r9Nncv/iVwxa3feJovIL0onZJQC1
HQgGUrEdOGWjjuwxh33FaeRtcqdj3jMSKBQMDvaWom9HOtG0YQ0wQlSJjSE+WYVW5l8Xfhw3dDuM
bob/y9557UaupVn6VQpzPSyQmx7oaaCDwfCSQqGQvSFkUiQ3vTdPPx9PnerKyuo+1Q301WAu0yqk
YOz9m7W+pebqQakRzxZKCm53Dl2uymAimknVw9grO8ovoihIzNTR2ZpGIsSWTYh9UGgrT1gaP7uM
pwW1VUKIRVYAmYpD+UDuR7givwgzYcr33TmB5Ull1qgLjLF4V4sFLxF3+neYZs4zZj4eck0F8/sW
lTa+7TLtPcS6Hzq7tZUb9soOogresxxMhCrnNlq3mRsfrTa7LIiocZXX0ck0J/N+0RK91nUa34RD
3Fg+zvNoW7W28wmAArx7oirpC3LuDn+nMEnBsMCJhOxwBeFsHVPY5LeIKEbGUSrLQ5PrytZ25mpc
TZDQThTiMQ7S/ALoXPXjQjMQQsmlYdBdCC9G/1obNqTcsud5R55oAtPom8TZLLe7vlODbH4nT7iL
nqH0RESKjxFI3TyyJAlCyMCHvQqFk1iRbtapITI1zveacJhrAziPXhps3qz6tLAtNoVu9+OpmlgF
Qq5Z+MWMsvVoAzJUABdSBu2uqWPNXpVWbb3qhLyCs3dCWwm2QdYZz6TSVcqtaTRRvSF/Nuo2EBI1
hoF9IyYPIaVuboZpnFScNrzR1Ks5zJaVLsJ8vDUq7NugRRziGrRKqtkDeaRGfomcIVkMW0j3nlue
LkokO2UNFuBdLLx4INzLyyd35ikD/rcjtrC9qjI1947phtVD0hST48dK68ofA8XrqcfNxAfbLIkO
mGYtfap5ocIzCpn8SAfgO5g9grpclQmxhQglbMInNXXOCaN2GLUTJaGBpsvm9Lt2ZeVBPB5CHyxp
0ux5MsGFljEmfM2tjfu6j/PbPDfNL0sZc7FDOOnGh84w6w/dTWuSM6OkWgIPsTBQ6cYcEqN4BC2g
PQIumok3TjRjg0Ew3JlqWbF8dmBA24yoaOTI8hZoCUjzYnREwPGKAxIHNRbHqvD4FhkHxSXYtiTS
aTHSMaEtopUZXnuokDd9YubPBSmbeAzMYbrtBpEcqBLxjNbsWH3OIRqgEUbOzmKQc9O7lXuGPon3
xZGRu5GKNd6bIxFDBvbXC6RJxhFDawKLS/Kw2AeVcJHIpKO216opPrYtIwlTqasrWSr6M266YaPV
BA3OuWvtO6rllqGI6WQ++yNCIkLkMLoiRumHsUIwNm6IbqtOnXsqi1bxIKLrCVmyGfhU6vo7pS26
dxVe3RssE4OaeAEfQbveqHUfXLgtY2dbwd+5FpocP6o2Nr6AIw3Xoc6GTW/mDy7HEuEKle02ftQX
D0whR7lq5ohhEDFk6hZDUrhjDs40pelxI8LJhjhktGBpTBTz0cZJe7Kgm9R6DWFEVeuuyZtjYk3O
t8teY5XH6DrQLKk72bbZG+Y1sAEFbcCwU0Wn+2mfOmsm+MUuy/oCrIgcbk0iv8B/Fa0mNxPmUg7X
UPtREp1+6oKlJRI5ORunKdPnct3Uc/FYpUNqkySccXdh0zf2pdH1R3LdCdYs4H2aUPza+M1UFAPr
9rQM+RP3Lq+B29JlOZ9czTXjtrB5lT3j/tUwjuUBcmF4zDQiQFYVfv+LqY/1BaoEv26N3r3jtbRv
BFCoT4nWMDPqiP+6CBuvQAytlkRPy4arIH9YjkgfGXxKfwiyuL3l3ctfVVZNiD9bonOYU28LYZAw
UJRfPQzMc0RK0S2Vywh+Mc9eJg3DVeUqC3ajMLBVaV3tJ27R83mzR32tqbF1r5aL24NZ4HSvdcpc
PpCpoxyEUdRvtGA8YKHRscAKiipz1mDRe/oMq2k/rKo33hqn7O9HQjX0PVbb5KUYwjC8m4BE8GGU
Rv5RDE37GegpU+dmLHA2NSTrSn6q0pVoKHr7wTUmGj/dTO1DCZ0nIlQUqSL5CbA1meiFHGaqYtv9
ui5i8kFw4xK0E7TmvSGhz5sDszBgbroGB7XJW2J+8HR7/OtsXVKYsVwjVns7zUP7bRYuso6k59fM
Grpvc2j7PfEy5Wmwavtg4v+4T4qin1eNPRFRbaa9fExJv9hGVdYcY5gUW9UKCBCpbf4jvCfps0Tu
GXmu1XDZTPxwGs8GYoH9K+IPl7wEd1fLrJH01Pr8XtH9Gn416tN7PCnBZ9uMYAmapifxJXSMCszL
iF3/rJHgduSNx5ok+Oc5wk1C2VZYuvK7CsHnhcI0YkhAOiJxLk5YIp1PZx5WIiG2wpXFm5uwwfNM
PR82OIdijcE12X0tHN3XvGjZ4+D1yt8TODdHI0C1oXdd4/dB3THrMZTgGBaVZqLsNJO9zUvyca3O
kydBOT23Tlh9wnGtppVe2Msw2URossy9yGyfxlPdlPm1YISFYbsuzNvCiXtYH2XcsF+aEXsKgChn
Tv1pXde2O+8odjCGo5cKHwkiXs6dgWOyES5zrsxlHVAHFE0AeGSeoeSYqjcnllw1juLOdwwMTGNd
ku/w3raF6duRbAoQlElyp8cCsbE9MGPwoglNPksOCM7AiDDFNEwPH8O5da/QjxPHoxOYb+MpUnd5
MTIgQn5mvKh0+9FDMnbuuTIiPfU5YJyvltqyhQijTsGm4WY+50yiDlFaBOoqzlpnx3gchBI4a/w9
IT+znRoTpGi2LbmAplbb9xB0FXvlgA56wPdQwvIIu6dobuMHxKHOmaBO6rbIrJr7VLRmv8GYbTaU
JIpKxHfbWxO2o9B66C03vpP9bFHkMce9M/Uq+cS+pl+qkoN6Z+kFEZ9QZi3f7E3lixNPbrifrQ0R
zfKHPTFIpxQyH7GmFdqGHDzronaDRYCHtCEeRsASEbeiV0Kc6R4iq7BfE9Cn50ytlQ/WzfJBnaI6
PoqmzY55P9nfqC/i8gR7qwgImjKzL8C37dM8jNMundP+aJcm+A7DjlTURjbb/Y0V1dO0jnNOITQI
mbWbKqk8WuGU9n5KpuRWbc32mJHo4NlTrKqQlEodwFRXd3jz0/SgJtkQeUbKhnh28J2yX0a2ak92
ZTMTjwFKaUXJigpwyFoJ49of8jA+EkKt7rWsexlV8FMBNESCpif0Y/j934KC6Q1XE3lmEe6smAA+
7q7QuAdN07JhFjBi44mRs8rhBREwehKJ5gBNEICO2wJ3XeN+F7axayy93o9hEPqV06YbA4H81iE2
jVDsKfgRKGVzx/CS828iNggtCN0hOYHbIiO2baBEwLk39hbr96I4j9AM9pUsm402KflOawhdqUK7
+xyStry3lQkpcdBTGqWkkFwN7r6N5QygqFI3fKOcabzCjS5xztHcdLzQaSYpfWA5u7L7IiDwDk5Z
6TKzHMOuOXWCrQnw93k9xMMn3UOLeo9h8YqbOPH7fGi/kgr3nC+HlKBwGTlvshKEl+eV1R4GHhBP
Uab6WFcIKowikQe3Sfr32am+5lKhtiL9bLlO6cbKKCcSEGwjSCExg5QNkdfBZoQFh4z7xo3N3I9s
ULUVceUwOHACxsFo3beZOjleBZrpaFVJe1Lhq+8npazk2jFr9c6cTawtirROehFceezvLdYV/dg9
QQM2zmgaMeQSEQ00OoF7oA0uI/ym99wkRONezTK6iRR88J6cuvSp0MfoWQ0tl2V6hqHXzatH8srH
97hMxjNcIUGAttXKm2m27J0lBmNfBAieturYEDihynF+hfAAnrOp7xKsndugaXcdkjoqwA4skAoT
Cfz1Il5ITPMF6G//Uc7NTQal8tikMoPxuOwNAdeHH8INVMDI7Cudbiw2ZFeirmkVjPqASRYfaveQ
RXxt3anMNSaAblOlIVgGUjIgY8+ZuMW4M1wBLPVrzLrsjjvEsqzcHPPQaoI1dkYSKszt5gMJSrhJ
XXs8mm4wPAShmdLntOpmANO6qwlm2MDEtJ4dpvgJsKww7Nd93c+qTzVyRs5nV34GMaNcFZ2W+ZVS
mUQZJV0O4EDYhNkNWhV5hP6RTdcqevnWZhRPawii/TdOitYme20EZK2JPKczaRGXttwmX7VQBsQt
JM7v5Bznb2MI6oQ1p2D/CLu5DM8ZxI6nIO4Lyu8kOxdSF28iUqw7IVPtq0G/oi3g0gw9Bu/DvqO7
2VgABRHDz2P8lFTjYJISVIr4oSybPN+NYeX4ZcjKE1BTNb/0UWkSG1b1+5G1Fv3CqOdnDbGjtVsG
JO+hqWg+JEyECEY/ssHUjZY7rM1b5UFrlgXD0BsQUzrYCqndvgtYM6witGwnzPitlkV01JumzX1g
KBi0BuYs9HWptsZbb14re2oxVbMYvwnHCX2CntdskkQD4nXbYq9XNjpweNiNbMacJ4B6Qt2W3Jr6
qgnSpWREODOUGwRikh8Ec+4ZX6nKjl/2rvpdqiNoUOKRntUxs7GOT3rQ8dds+RLncX1ggpPjPkWr
EjPSGtODYks9uw5BOz/gze2JmxyJzToW0cgEHPgRIO1BGbyJqQT8PPuViILM9bEMaODRGXFzIsUq
KZ7QMW5oOus3N+fG2gwDXuYkJNKJ1ky5wmt3Too1s3x1JU4j6EJvfOTi+pYj3zKOVZfJOy3Qjc9U
ds4zkxlCPbiPqKRLc5uzkbo13ZKM7TpE3RDj1j6N1ZJg70bpl1RKJdhVRCiyKIrqBF3ErEOeTdys
Nqn4GBis9FKAwrTKgSDROoa7ifgXxg1Wo5B5RFo1LBLGsjXWnOuI5tCQgDHQm4JYC3JBMKzHxsjH
vWEdRyIYC1l919CJyU1mT0667e1eXbMVb23PqMvuRYdHRamMYJk7p0nTK2Dj3PQCJpZ3Oe0Lv5ux
wvCijAdzxT2dWIfKzIx39AkQi7qIDVUyTFDGFa6oyTYV8K9RNsLPKxenslY+W5nmvMxk7Yxw+yPl
XDhE2nsNQsvGG/RmwkHUUsKC5Kn3VOIQn+YSakMwdejDMqKX8dKhkiHhAVbQm1FN5Ta3Ous2DXLH
oOkCTr5Ba2eTFu2YnxbzDwXTCPYiC5pWzikvnBfZQHjfalaHPb+y9HOG3nmXZljteYL19JIrrEfJ
TQEYG9X0Hh7OhxZGVG3lJ4idISbzKuNDkrEWK/0+KwBkBiID5449IshKfGp1ALgt0+Q26W1o50Ea
jK/QI+yZ78RpnrrJRu8IsNnlu7ZZ6HoC0QYodXdigNYnVMldGmlXx3ai3jdax6JOSEL9aDU9i9nQ
7OU7IqqZuUU8KtpmCjUVkUVvtPXBRR70LPOOpovH08KGBH4NuZShjuEL6u1mm+XCOjAQseMNIRT5
lmlt+pVXmbhBuwn0IU0Q/qyyxq6tu7gL26fKJXawGlRohB27Rr5NRN+Wlyg2grvY6DRC2nhUCGUA
yrMiGq6C+9CH7jWLa7r5UXD8TJYmP4JpABLRCVGJE+cEghMoT6xLm8TMtL0zsljdho7b60hp+m5G
YT/anzXe/0eYSeAZkxj5wioRjPQWeOvkhZHF7JFeQEn8pKuRGRRkqIXvI0FsR5TlzEoBPji32BhB
ZtucnxzYKBwXUB3OsnVC/oC6NnOQ/l6awxXET9FVKva+vrzFgTIODGmT8dUKJPYutHmvfJJqcapV
ePVhGTbdqVRFb1Ivs5BGO96EX4EWywj+Y4fQMghypfK4ljhXxnxMs0cQR/iW0EKhf+zayvIGrkkk
k5Y7bA2LvbMiGkKk+lKdTmyDsW7SRSqhB5uiCmEXFqn0BdEg9wLNSrkFzZbXtExus64wFXd+T9r9
zTASLeTVrZz9SpVQMwZs+ByoqosrkVNV7xF3jhtyM9TuNA0mprolLHP2UvDZCEtrlWFSY1ucA3Pk
OrfNTPgpBJEkowWz0NUHUgJcYUWH+qtwYNwhYwoZFk0FLzhUxia4abocb0Saad/s9p1LjZuCyaO0
rJWhFO24VklGhFgZpQTJK2lZ537DsRmurLZS7kNaDedJxGRahEBtaWBkixpy0HplQ1tvxN8G1IY3
EkzI7JBQ0y7p6CCUonCt1tFgx5ckdaYdZoao30SAmp/KuCuPbEzDJ5lFVNK5U8pzWqUvpaIHfhHD
ZN9LLhE0xjhpwqol1aIbg/ydhY7yVcTldJUk+ChrAouw3dgcu9MRziPRxqOTZrf0kKMD5HGZZSe9
+0kxV3+o0skeZ3WsY69Y8HA0axF8dCz3XoskqwKeDH9VtyzBoZoaPzSlwisXTPpmZKBwZKRjEPVg
dudGnUS3VrJCJxzCHuadzoN7aauhvAQzNI1IEkayjkQoHuqq4cxuZ+IdE3Sb4zGqunIzM18JN/Ng
95GXKQ2TKK1scDMERoda0uHxlXyMep25JaA2ecuwAbXOPGv9fCoXEMCuGU2d9UwEGAzCjND2oKkf
ogp1DZPE6V0NYmSyRrEuVUzPTjWnwycLmYpOoBIv1GSjyd0mI+uB9FqGFkXiEElRW+G1JnfrSi0a
LvJAtAWeyioKSlxSVc8WGu1vV1A5s3lhDoDIUM1+iEYuUHxdpjjNR4b9aENRrogRWWLGQU9FWVvZ
9rel4//fz16nki3r+1cWg95ucEp9tj8vWYnvcFUsPUJgFRQY+xfLz3++rV2/f9XvfyL+4U+37+F7
/afde/8jjf/0b/zG+j17z3/7o3Xc/dMv8TukQv8zlTkpg5ph/rbUxcnw+1ZX/TNHhqmyjPxL6AOr
/L+uddU/445ddrC6ysteSBR/xVAJldwJpKlgqIzf/kvnv7XW1dkd/53RwkTeBzNP0zXLECZszr/f
6laBHGSIEwBk/COn3417Rbu2AfVXxwSuMJD3YhNK+EV/pOJxWZjJx6Zim5A9B2OLiYksUcpy5gpv
Lu1REu2QSyKl2sCf3faUOUGT7SOH/GADw2yItDJ+7oY3QX4sHa+1UucHnc/KIKY71Gw0Rww2v2t0
QjvCDXpxG35FgLhzE+ID/dJwUzDJCKxv0pK9pEbAoqxizcLdwFzCVbXbPsvXE9KfNJq2mUW7bpEd
PBqS8CHGkbLeSBaLHgNA1qKEDs+YRIcP1c0fm1a9z6oZNVxoU5vpU+kzVvaM/LNN7yy0S9QDhMBq
khEG2bgp0vZ6Wg22OGtSPoTpvNf1esMht1NQZScqVnArO+mjJr2mLO8weKALIsiqUxSf7dkZrD1W
XdTCil78ADyTe3llvKokVvA2+XAm/MLFxRUMG6NJNpMxcRlC4bLqdZo0N3rcnltLv6V0/0xs6zyy
bfGGiRq51MTTGE+PS6qpoGMgXwlJPG7sVWQBjLCAEa/CKD6HWUm8PBZzzNfxbbVkwI7/xOyt/QNs
YPncqeAb0MEtnt2F+PKzACbp1WaMC8iL45w91i28YsNozuSE7aKBMZtQq3VqW4c2ybdpeQcTcguV
40hGabeeVK54tiGkqAfu3orTXaKoiNuHTS2TgOhaHUFgsRlH80Fn54UUlPpBjxEBH9XO2DKEOmrT
RlMc+OTs2yg3WDPvHHvwa829bXkLy4k7uDYvZvJKrYE1mvjxOtuEMtmEbH7rusW0p68L2Zwc114L
cNYEde1KPCe1WW963ThPqntiTHIzTow4RjD3UXuVJewozdrO7sHQ3gi6wpDQHZAy3+I7IcKsQABh
2yO7c57KBLMjLvKTk9/YFUxvlJJm5nxkLRPAVN2FAxCETkGWkHTzaR7R+jrB+1Sam4KVYcZ/yA44
blaKNoE6N56Jir2V+VXU9U0dMFBjCZWPb7M0x2MpJrD4CI8YW1AbK1H6okjdj0pta0kekYHJBGRw
7Hf1F3V2teqz6S6cSF9xaJ/Xbqt3x2pgQ2DNbz+drv+BSkoYv55APCWAKHQwfQKh1G9e/J8wEHPB
PBbcfuBbRfIjVLpnAHbboNbeqjry5p7m2a4v1Iq3RMzehU29l8N4G8dI95Km2rRQT/HbSlSKJQHF
7l0kMs6u9tI4Lkq/NjlLLPClmf+TpxtP2y+v2+Lk5vnmAOeCATL4i6CsWUS3vSYDv7JreyWFTqIH
L9iEWt+xMa5TOtY0crYt5yLt5o6IQzDyWvcu7M1Y5tsqIqnMVlhF1BXpPKVt88yGAh1hvLO7Rfti
pbdT3D9wsG71dDzHsnsoFe1xJoQlq8UXcteHjDF5oDts4KIatTLorBWK4MIf4ZEQ7CW+1S5Ckty2
CtRLoinQ9gP0L4dL1PfnwemOpRXQFVv5TYTeZoOIDbjarOFk6K+Wlt71KeGenVl+52Tm+qZeXodW
+WbaDYgwtr4h1D6gunzJ5niLDw3IsfZdpvE2QqTg5ryCsNrXtNYzYtI2Mp/YL2zRH7uIFz+GSNlP
pCQU2eA3SzAtkgCKOyIhn3NABgNUbCMY/cxsb2CQn9FoMHtSxVoySVM0VvxR1z2z2HusVME5brzM
SfUYxiMq93xe92RVEl6Ay5/4tFDdmVX+QHzcTmWQQebmZ6CWDzCMDp3Q17RmXi3RqUvnHObqnlL3
zMBuLVIHUQ/R3l1mrSG++ngfvTg0iT9TN7z1J1VL/YElnzXGz/gOdz0mudYmcnG6IbuvDWa/mcxN
62IitkHYNC9yfsB64SVQ36Lu6JaU7HnwXPMj3BJrGHug1zYVfHQnmf1oyFnn6O13EpHn2FrnjpSD
qpZI+WdcxY3Md4RAqt6MMgJXtt0+y8y+L0IduXVVkWg30PuVPeki8rNKUTsq4jt2sn2guM8GMoVA
Kb6IAd2UxDrRdQYnCn7+RV+c24rAvdncyKJ8yAbrwowX2+A0rGFfM+s1iaZGeR0o7dotOtY6wzpA
kMrN9ALeYsd8ZsdA1CUCO6aBbLNHPcpfwsY8jbX+lLYEspnWizlX1zHrCP2U3b4K7O9Z6Megiyx/
aDqLYJ+QyFjLXnUtG48aWRnZx/MJ6sEK+fUdxr16a+M2MZo59THLXQr2hEkVoVzv2hfGw2iCAF14
sTuda6N9pBs79DbMAV2NfSXZJ8J8QomHRlYj1DqSV7bLL53ojuo4fmTjjMElJ3gm1XfKgCRVVc+Y
OdaEt5BiT99YJ15tuBerU3D2vMKOXhS8nhtEt00f3+s4FNiqPhmy/J6ZUk78xMbRfRgnHSJ0vMXX
uq+16oLvv0/Y4c8qA1nmSWLcaJ37KQ2BOAmnTGial8D9kdlcGa5vKLe1c1tqt6Z+l3cX2cfnWsmQ
OgGK1i/9JMivdh4x1nv4DTzImhj7dPrwkZDBH0k8kb7hkI/3YrvXAVRlPBorPf1GXrDWxGsXPtgh
XH5n2WneLzJ2hoiXohM8LsqNVC+QcstVNJ9Utv/2RBPOHRVbxp7YF9PI/ATFuist7oc7bfh0zdLL
bP2l7ZyVNfG5TsSL4yJOHzw7vVdDemzOyucqEInXxQzd44+BuK2s+x4lC8nS/Rh1Pd24ffOhlNYu
rvEExdpXP8jW69yICQrsjwkR18p0h7WY6EPdwtnLCI+70jNKcMLsia1x6DO6Mb4UOrSVQx5EgW52
g4LgaNb5FUekvZ6ldnUT5bWYpucima/zKM8zc3TE4/S8eq5jNGsTGrLUgZVh5d26H/LPopu3zmzv
WqVZWcyImPFTTmHte1AMljQ1WZnD4tgBcN9iw+i0em8NgeZ1LYYyy/7I+v5AQtQPZ+qubl4iQ5Ri
J+WEaoO8x5UbsDYK7IVWrcAR6dsr5jhKu8ynUD8Vpf6dqKkntW3YWgeDllUr6puE6TTl001UmbcT
ekZHr8SavRHcAQOFnDGYyhqbJNGeJvumxnBbP01Yuv7vaA4ErEnKNKTu50Sg7aICu8Zq9lLPIart
AhA7GcMXPdIO/GxiPwBpwBgboWZhs5SwUW6iOyAZjeb14X+qaV363s8CHWIcMhn/13/5vQ9e1Ld/
9wv/NyXuffejni4/Gmw1fw3WW/7mf/UPf9fz/pNOU8Ah/MPe8tx9gff4UdfTz93j7//s31XAwjVM
DF0g2GzoxBTNv/eL5p/B6ywgk9+5xX/rFzXiwg0BegfFm+U6YsGiN0XXRv/nf2l0mWiGWZ7p9KFM
OP5byd+LZP3vbPlUakiUVWaBy5bB+UVd/jcqJlnBrwG9VeNQ1IZhx/QROu0qqQglCl37VOb65x/X
if+g3//lSy9l5E9looCkniRqU/mukSyfNVYHkZx3ZRJ8DBXT+j/+auLX6m5B62hAonUTgp8hxC+9
iwx6CQEtn6DVJMYhrILWc7GJr0dH0I815YsaSrnlna78NO0c37V7wLalaq57q3shj5T94bzM6pIz
2rkbU46e3lEStmrwXHHw8aNq6bCJ69N0ePJ//OrBYP7yRtkIvzXHMcEZmoIH6hfvgaiZflvoa8mJ
acGb6DqNKztPRL29sTisZhOVyeSsiVcZz7Co4wcjMO/EuIyOBW4dtatekhntC5KMV8XIT5FubDEE
f4Q2w2KkAvsWk9RqHPi7IoO4mi+Rq+HgbK0iYhrrTNU+rIR6VXLVqCmE6x2a3TXjS/aF90RkeDKK
/d6MLoYpd+E0fDBCXyUDwR1dth4DAPlhnNyTQX4p0wke2Ne05JmjCX0bY5Kk7IkUcBx0NhMBl6m5
RinlOl23F5GVb5vGStemwzcz5vqTUWv6VqQivFqJes9yBJaAy1fWqz49CdaB7zJr7W3hSvzHUYtl
RhKsZ7Cxt1cQZJZ0vS6+m2obaCew2p1qJ/hdbIyZJqjmg0G8+smhYlsZrmzOQ0/rNWcN24SmcN4Y
8NgEvMbFnUPK9apzFxIFjntUBoHrm0MkPkpz7n+UXaseeu04iGi4HdSZcbXqcCdKPSk2piXmQ97x
JVRrhu+caxslt8uvOJZfcVhY+wFLLhtihq+Gpd0rTVmDoYhoSNJXonMPleE+hj1EUJu3xmzg4Gu0
RyyiAuy8WUCSVdZUN1gx/bErrqT55P8kZkAsvI6fDw5MR0ytLB0gK8Yw+1eyphsWWsXAWfO7NM3R
XptzkXswzxAwM9ct8Syb+jWOxXiao055iwJzYT0se5ggrgo89PrjKHraQcz7Q9c5P8bcmR507sFt
YwaNZ7mNekGNmjw3VddhMw3U7/+pm+jni+hf/5+zt9CXm39ob3mIE9ZWP19ov/+T3y8058+ucFzo
M/TKsEVtJpB/udAcB1uLuiR1/BKUSxouKnGk7zqDKXO5Bv/9OhM2rhZXqFBnDajMy/X41/v891kD
pQBvSPij+A9mD0sGwE+PJShMA8SMKTTMUgZMQnPB0Px0qQR6BDg+F6whAR0c5nrAUlHEN0YgSgJe
Bhb5FfJXAyS/P5Th+BgPSXjINaK4KhI+1hoZuatM9M6njBptHbSlfUEMMu4LpWxvsmXM88cH+3Lr
/O1j9I+vdzn2f3q9pjKRnOFM2g7O/bCbjMX/L1Sd9jdYq6UK465yUQFlavCX5cF/+pPSf7sx/uhL
/3L/lpaRlXWpU/WHDdB5gIO3gAucDWaDwpedUqxx1itLrbssOM27sWfHaVVutkaZzj1SmvVumnMT
78aQrViq2AwBojvhCg7tkp+epY93qR6EN4SGTV5sF1jh61zdNXN8KXvp45J4TADuk2JbKRxwZer0
L0msTDOtwFCdiygrtlGbdQ+9roaAVRjkkpAa+2kpskPmqsWN2bnxTZ3Pw2vUkaCrEe5zirVU+FNG
VBOcD1/NP6c+UvccUlvgIwr8xahfh4OmPhpDMe5t1FzbVE8ZbI9hvJFIymTtktzmFqJ7gSSvYl1V
5IbjjZkQDHy/jswC6bF8NK3grpuGe2RpNf679ZAqL8TIuscWvdJhku5zQ/LuFsEFlkRDXU+RJU5y
Dm+yDLNHif137UySCWEXb/WBpWPv2O9thuqsZwEK3VAe8Bjh1O2nO/yp5oa4vZagmkD3lEhvCcoc
cTZ0ARuyNL4tgABsxlrFGV1gBRkPwTwFTDjLNZtb+g6m5LI64OU0V6GuVhuqoJExVtZsCGnptwUz
ZfpujM35OKEkIEva5xuLlriIdm/Wlvo2hHXoWyHxWQg56RYpGu6HztUPfGoQWnbHgFgnxs+i38D7
ucIgQh6dsVQYM0OlkewIoxjKnRop6PpHKB916MLI4T2JiiK6czvksT1t4smNljIH4lPjWAEUIEvd
tgiQ9wbmL88RReRXBRZ4TFym53blgk/T56syVuTI48sv+t7ro2w/67W+TtEio5viaWZbqGyAZxf4
gTCrkk82HQcGP94Yt4ii++wD68y1TQivYb9HNpOzciPnyoRz3Vgd+QApP0tzQBYP5Whn6QRxJZVu
e7kNTyglMYk44HI9uAyze9fE9kReR2YQ5GA+5XnDfEGfHHStZbrW006u0YEgWUwlFU1FFWc7cosg
/6LlqnpUsCmtrCVlZkxBnRRlax+nokwekHor68m2t+NgPCSFOa4TZ0RngXSXOYm8tZyR6URkizUe
h9ZrUcOv0RVulaHemoJVhWGFF/SPbEQy90iu8x5h+yUm5gy1/nhtx/holrHXtuTvVVq5IyZnzYbW
H5unOa3u7Aqhla12lygqnUdRJfEGC6Ofq907gcKBR2bFDfaANQGoV9A8vhjdTRVln0Tc++0MzjK1
td6rRBN5jW7cupOF43DGzyIr1KUuVjDtbrTDgwxycZNZlSJWwTTZmzAg92dV6EXz8X/ZO5PluJEs
i/5K/QDaHJMD2MaEGDkEKZLSBkZqwDwDjuHr+0CZVpliqiWrXlctsipNRQWBANyfv3fvuQwDbe57
IR5GtDktVeCVfjqI3RjGceGp8bOiAoRnxbx1xfzVe40yDFqCyzqMiHL5qhDdw1RizB3UFZq3iQES
OgWIqoCH9k2F5clIDSyIAJI3TZ7a925gBKsMKRt9k7rfZzB/jibr4gayB4lBhE6x+g2nCY3aY0Mi
2W7uLJJ2Q01g2tVbWv/Y51ZD4Ygz1gNx8Op+aYDjXxxo9uzjEg9QQPzvnjgJDFszZo0O8spZ1sFt
NU3HxjCnrS3Tx6lIuiP6f/aH1EKzMy8RkA6WMeQ2q8bg2AFitrkxanpXwg2wqaExQkVPOZ+klPOM
h+JD6OCQSLRG+AiC460jFInsZWu/5IV2dIKZ9Q7DfT67yZ4GU7IhlGneN4MzM5YovzlhsccV0vm2
hPKnqTTdt1780dQaIgbj4N6JzWKtRwH5ey1alVQhFxo0UoVz8Ac3M/OZX2+gP447v2+gnIoMW3dM
neOr865pr2tWpGtpq+/xN9yXMRLqPKHBjS7/9OsP0n8kbf7zk96VFsDAiwgIl7lXYW/Tyfa+6jO6
9EzgxChS+SYN7GajzWTOW1beysGk/etfwfyx6P7jV6BXAIaUAyIW9HdnWLcshqRoZ33PakVXGuCJ
xiG0RYeSkU1NYjOpj7WePqDc6vYpQh+SrFlJIhSNJ5EE9Qn3OAeJtnyRoELvOZ15THgbVvlQL4ob
25mDfYoxhhZVFu7joKMjPY7tlsgCFkG8mk0t3D2amG8FQjbU2ovboMnv+T2I8uuWcKd/z+l/Us39
7Lv9++W+O/MmVpZxQrX1PZiY4No2o7meEKttkNTN619/1I/NiD/vrLNAEPkHDMV3Xmh90IK8I/tl
H/fOt85BLDzZ1icmG8WmsauXX3/YP5Ik+AZxef/1aYsz+29VnxYHJM6UtAjtWN3NvW0+m5gymYOF
X/S4Yb4h0+6uj7Lo6HbGTFcS6ZyRQuEjybm7eEm/T/gmNy2vYSbrcZe0PYOPgMUtHDltxzFfYWoP
gnEZUxAmhcUdtACgUukyiR91/rYygctnaudxKUpIaxUbizrl19e5XMa7CpOKH9oJ8U8ul7s8zn+7
TKwJkrTkWt/LGjF6KgOxzk2sg7kntTuAephk+jpLf/NV/uxF/eFj39XURleyuJUDnX7L5tUghM9J
dXbmJkjR9wjtWEzjTYDi8g7MSbl1BqhTv77wn/4KLErQAAgsc8Fu/njlmdDHtspjfW/GuNBatsTY
bi+IliBAdbbGwE5i7BbUm6b8xKpf7379C/zkccbR+dfnv3tz+gE/u16E1r7L+k9mG483XRGYx7yW
PNha+JtmwHJSeP89S1fgRBewDPjvH682GoDvdYRP7m2zTc76kA6IdTGj/PqafrIacD//+pR319Sa
KAgyuyT/GP7gauACiTO0tl1Ocsd//knLpQjDtTmt/mMxqLy+mGcp9nPAyG1w9edMegf2md9c0U8f
k79/0Lt1gPNH39FJs9hNKudrPHS3ieFYvodhHWFwbz6kDASQLy7lMUJojgJVV/1m7v2TI7OFooOG
qCvoMXJ2//HbC6JxqJ04MPe9k1T7GU7lY4VU6QBn0NxX8BnKyks3oQod5s8T5VsY1WvUDRgFcu1V
A20EvQuB8lJdFKc0zJ9lY2Z3emw8JQ06zF9/N+Y/HzZ4StAwXZoS/Mb2u8cA3k+Ki73hVwv7E1n1
5UqPBCO4mcmp1ObL6MlxW/UCZCTQUVz4FUQvypEYCNjGtosMfTTLaaOKA2VqsE1KHZ44Z5oW1QX9
yPpbVQ3hQdQ5JZxpnXRH1ajMscmryZXrSkPpVM0ltVUVoKrIvkIBJypsqHOiY5R1btv2jxLnvzq/
30xfTFRxLCX/rhj+wWH50HXo+X6CYfnzJ//sV5EOubzMgl1dLhMVnpg/BzD0njwQ9rbHrOU7iOXf
gj1T/A+dKnKekIn8MWb5q2Nl/o8LnIWfBDqkwzI2/pOO1Y97JN18zpK6he5E0jcG7/Nuj8QN40lQ
icrHROA9DH0z3RZlwunW9OLmDV9mehoELs3fbZLS+nE9XT6ZBq6u0wxESgme+d0n9y3H2NFWCoFa
H+zixrSr19wYUMbHSrfIU6l05C9xM/QvWZVUEMctjqBr18GqBUh2ENIXWaUb65bX/WNQB4Q5Thzs
V5Y+hcThNma9Fm0VROs0B4i8H3BU48judQ3Z3dBhnKlKd3ozESGZHYZc34CC9DG38vF1Kg3vKSed
g/gdQ6l7XDNMalLWQozIWRqv3CogBlrptGgKC9eATfrdxs3zkxVDWQHNPg2zXLdz8QaYdh11oLDm
Ui83bVB+Vlmjn0E+JrBgUufZI8LEZ4GADJYT5rKO6HmWa+BewQdNZXGynUOtPEwu6c5FMH11Sthu
2It2zJMMsojHZDMM0Z0b9c5OjTlaFDiva+QsT3GcK2YyIzYarK7KxfQae8Z1ymv8lElWgE4reySY
pnVbVMPGHfH8U/WHNKd6frCpSQuvkB1qcCxIGG+SdTMar0QhMZ/zrJOw200bZRgWzMYHP7Mbmkqt
6gC7Ogh2X8qmXbf2nPF/KgdiMNvhdmj6+kwIXneYg2aZ4bT9jj5BvikZxcDREMW6D1sILkPsbFPX
NDdwYzu/s0M6eqLVd1Zs2gdLOHJhXNZbven7YyDapX0VGShJx3nd27Ar0iAhX5Hm0jHKU+l7NlE0
nCFin91F2xImDhC+JZ7nUBSa9aXSVbjvLaFtHE1qN3PC0qyXdXyd5qxNN4WVWRt8DXGCtSjAfAwl
0iSSyY3ycGO5jsUZxpXLMdO02ldsUCnhK7PJ9w6B0PkY9pZ7wTyrvxXKyL/g0UjITqeYNldMZvpr
WKZnMWplRoEo4pvE8GqE5PUpFJZGaFdVHaEClc85DWfuddIgbhUQYOZtYw8xhGsPT91KiFJKlESy
vMuBMywkaVsHilimxcbIDfsG0edMp0mnuwVoVvdHINq5n2oRgqSFdIGSnhK8JsPY2OKb6wSieule
RGOCNW3rSd0boEAJUYim8BiGFXq0WtTOx7ZzAdQhu5hvaseke1BjMLpO+L4OnNLHAgtzmJ8JdjMO
qT4EKD6EG+4tkKmPJYpI1IDSjSdu5uINMSdrgNYvK0B3eamevLBGV4JYcnhI5YicJ9SsZti69hDW
R4wz+teyrmpfmrn+lJqo+v0u1y3OhhBld8ALcQ6ZmMZRc82TrV1d2Q076dXzKW3dhL6EbTQmMlly
3xGuQDPrjRgZZFyDcKsEMc78BxtuGDvXnghPWnYT3cps1m4Da/oiw/StzaOzrhK/Epq16yeD3r0y
sr2KPPNWWgl5elZ/jrsUU9ok07PXIWoBXYplT1QcIxc5WVLVN4QotHdQZL5EqU5kRtnA8ew4AAvm
w5cCH8bOCLkiZ8qrXbikSNHe6HyQC+6pn0djC66kfJtlo3ZTrskbMSVhTAc1GM5Bm47f8pxT+Coe
jPhEQ9GIeIBdmmVzMSkY4ZOtvznJEB/xqWYnz3HogOVjsbJbvYNSAQhQfq1LaBbxyoFEv3YLNEKE
1r90eYgaom1RBen2ByB8gDMK1d97pi7qVRQHLsqQWB0Jm/haYR1DuFxa1o7jfrDxjMm5oHjF2J3O
JlpXlDVDHsaHsovyO03oRI3aZg86Frb6lflhaj4qbUaRKKa0O6RhrT53Wt7ftEPfptuorEui47rp
1m1Q/BHmhz4nMUf8UDaJvqwW4ZurUPQSiwUhwKX+0tFiroEKcjdGw/jgZtg9bb7HFZoi/oaRBzgc
0htmrxjSwmDfZ8hASQ04dlnkXCpDRiCZ7W/sTvFNARDUz2BbIQ/nSWkPzFjHNeUZ3WCA+QJLWEuD
Y6NNdfOF+QIsEvDN4oz8pw1WBkQSOC4NAGQc0Qr1b6Su8RSmz+AW023mmO5XEem9P8UmOFLOKLFv
18pV+6pCartVSrk3dZfmTw7f01qNOnMR3H9feiWtu3asg7cJ1L31gEePZbabiwh1Z2cKHGONbBI6
RYIyGSgYfJKqmS9hDM436cVbxaQBDiOIw8zQwQfE3mZsihcNy2y+jsbWoP0LtMrZDAohix/nSyuI
HrlLSE0N2WhIDcAngZ5YN07rDON2kkjsM8VsZXKL+8BEJxj1cbPhrKrdZZ0V3IzaUPOXInl2LVwC
TbzRC0vfGHWI7yk85LoDkMW1GnyK7Ex2o+ijxyGXEF08Jb7Uzsi4xbAOQ0tbkvJ9OsSzR8bAWCOk
11AbxiH+R2SO5wo6+XbuG9t3FSGQQUgg8ByFfMnRaJ0SO3wKTQ90QDfwAAQDy3NodtgZLUzquTZH
V2JciVJL4h3j+i2NP33XTb1xjsCHbrBz6yiYnPjLGGLBD3rVXbLWhbOs6caqHEewmm1tLCqoxq+c
qdrwDQ1bakFz3dKCZ6IwfwgyxY3My2qbS25sBuTtUroKfkFbfUBxBw+zLJp959nIZuZlPCSbzi/p
CfisQC7t9SrcIoWWW9EbKZ4+S+6BkwIuTby7Vpt4fXPDusW6vRVDBu/TaNRo+VoKhh6DWOgDRgMz
whSDFz627BPlQsv4f/lSI8+2d30bt3cyrjxCo7rW3ZZFMHz0HLh6TjfT8fOy9BsmKXkAfAtaSXnD
c1JlKF/RvpMMbYuyWVtjX2xCRwTfRDT3e2lDFSBywqg2bLOBrynXjldlrEd3gL7YOdNQiaOkq+iP
RmK+QtWvz0oY423udZz7tarwgMn1+DlDL0eHrhSzMMDH8UPo6fZJuEp/BHIRfM2Ig1arCsiOD3Q9
TlmY9OCQdMI+4tUvkMGOCXYHU4uPvCpMKEWI2MRfxOU+FF79CWkCzALbwsqRT6O3jgzCzPu0EGrN
cd0p+RKK/C5FN/1ICzvZx1E7nQB3z34hJvVi2V1+6jG0QailfLgBVtTusLB66DyESJFyRAyV0mSa
vvaJJBS1ctP0CrNFXT2QLTWaX7h0lLb9mpRqZ5cEafvkIoS5CaKiOEaBLvzJwGbG5ucMIaNPidvV
qq1NnovsZI/a+KiG3NqrIlb3+NI7qkkZ3GGWdi+Z7uqnrnCdFy1jhF2HdfliWsGBpgfjpy5EOArZ
wUDti58SNKDkObNyKvdIELw3cyBFYBJDJkZmODpN45fQ5szVEADZddAMwsRrF9NghokIE6sd5Dck
5EW+B/GHeWNBwZhP3VUCVTg4Fb9B4Rb6B1MqDLdl05mPQTBIzJ8aKq47tgj2N3DGamIB0yXQK+DR
Wda2Gw9i144QuXlHcG9906dWgmDUIymr0plVwKaJ3WLyDbRZu7quoi8ULdlWk9USPTKj8Fn141T4
uT00h6pW7Ude2vmqEciBLn8sALHyIa4mjG3iuOmWTMUQm44Z3pVjY9wMrVDja2migrqfxrjOHjQY
xg4n9zkJOIlwwIN7CHJx1RXNGKwtQwl22b7TULm6itEtZN9rbg3h41jp8bcZPrDP0CostzA0Qr9v
RHtfTYb+sS8967EfBzqaU2N4Lz0kwxkbaFw8hLkWfRkHmRw1aZmvtWXgD8Z+G/N1VHK8Ip61vjZm
OR/DoSTcGmhLfZ0a8uzkTLYiBVurs6rZXR369YipedW0Zv/M9F68pqS7MYYWsnl0c0t2xMpD1NzO
yWAU20URtA1zoAjKnBJ97drYPzZeHoKaiHt9ig+VzkO46UMtSKjb24ZeGqZo3Na8vdaUuDrMMRWe
wKB5cpWadXUTNk4UbQYN6gIje0fnfXcMVKOqCg912ZsfM1LH/EL3qqcKHcCrwZFoXVtVfW1sADIa
k3eAnZuqdd1TN5GNBW1lRLwlxSspBsOnsPASzEF2/JTMSnvRq9J2t9KbrI8ynsaj6gb0e55b3hIT
KO9D8KrhSg/HYG8l2RbrfXqgoo7OI1EH+xo7+r7nFr7CelAwcDR5Z0VVs8s1x9e70rmNQdodOwk6
uld9ci0szbosxhhMwF4n9HVdMbYbUZ3hg8+m4FQ2QNsshGKXEOJLH0ZfNHpJ930lAoy+dZOzWgOg
WLW4sr71C34vAkS1I2OWLB90YE+N6/XPQ8Kbk2kF8v4sDDfAXMwLUrDyGIPmh8FlfQstptK0+rxr
TTl7lwEQobqKq68wE6E2hIOxZ6AsH2fldcc5FGKrz90AUM2EQqelaNYDO7kraZJtp8V8u831qjuP
ASFljRZWBxnmEUS3Vm7MKoY+BT6uuoONnb3Vk2Hdw9LvdtPsLRDDsrlV9pAeSqcGGYn5a9FLTpQH
hBJsxxLbcDNMxg6N/vxKXOq00sced1NmUgN1CTbbqDQuStHFyGTqvcROHXwKMC34dkidxraqrlNY
Tp9iarGbogPeN9M5vvRIQx86qjzoS5mwdjNoiqPJ/P8SgLj/oFrWe6cq+09xjE07AB71OkGMs1eJ
x5FaJ5Di4joc1ujZ8XbF7CqbSGFNmT32FHewFVgbzlgEyO7mKkouBUKLpwxB35FEmOQJWi0H1Ejm
nATBi7vVooiITP3O8YRxDBw1bIgCyh7HqTLA5OTFN2sYcRDGojAeXerJG5Gz55F3E5hYMtDqr/sm
b04ibKEZzAGRGBoPmr6FDUfiQNel/XOPuAO5uGZVz91Y1R7nrlF/SIHiPToNsUcJNPtx5ZBWUEDU
rouXts2C16ETS+c1ZH05QcmQdzOr39PcMJA8E6Iyw02TuYVNMsVoFnYD5yvkJuabkgXxQ0Y+Q+py
ytdxYEACp915LiVNGhv0xDmkUotXA2sHvxAAnrRws10MPeLqaazeumzsPXeyvW30Vl3mVHWvfQ5A
UFc1oyXDDbaAZLM9bWxs2wiuzi3u2VVJ/tNL4zD6CNNcu9oE3a0T5E1A+dYdSzyz1LIsviC3leON
x6Td3sM7GVY2JIgJWmCoPxGqU0bMssb4m4KwvPMaMnWnBHfJKphRdKzKAvF/yhlyEwaxvScHA383
Fx9SE1jwazn4t1aOuVM15wmL0kfDi/VHJyl4gGL0CLR/2vI6lW470ggKiycrr7+1aQz/pnam4nWG
Cv8NQ2Z0gNPHMhRo8wYob7mxlYbfc4zf0pDGll5Cp3CmV4zmSFvZmmFeduZ6iBLgW8p7YpEpj1PT
PohgMHw8FNopTKC6o61EdkWEEgTg8pz2VUCV7l67uLVuAzPIzyJk4LoyoX7iOQ3Sg90ViCitQh7i
ceJxgHViH+e86UvkL+ayTeW7tOxqhFtM3BZGEgye+QSQ073E4RTBI/HAjyxUpYjH5636jlpKizLn
5+EvyUjYF8UJaiczs7smk3OH9ED32ZuHaxpoAF2IuW7WvWajpdI8cqZpSt3aAJ+WntBHuIFAoCAG
M3hMtSK5pbJbgglYr0h/c0EDDQQ0hshtrBAmKQdPaAazRf9t7jaQp7InQay0XHlDI+8pDTKwQVEa
QDKKF4qQQ6wyHPZ1kpnxxmxB3bnBxHuZEdLWZXoe7LoZSyqbXtmcrIZe4trqDVTbITCttqngVy6o
LbJv4MvKCNFJayn73oz7+oKmO1uX6LvvIpDEF/Gd3hV4pXPqPc8Bdgfby4in9lR1ojrF8AivuOyq
XcHoM9wY8BNfoGp1tzTXWuBpZktJ4y4QsVpp00BqUAW01Jo+e1iONh3qgjV4ZPFFm8P0oII5eJCs
TCvp9IbFdgSiQ84uftaEEM7GFvPtoujwI8NZkIxJ7l7GBYc2a6Pg0asZi0QamhZJevHrqBbIpF0l
H6RdswqOZUsajEkaZUXzCtHCwmPjTGA8kZGNBUUIRc0Fxs0E59YvXLcQZh7HPaT5jaF9cDsFK2nh
wOlTDhIOANm4TcZsvHewn6zrydUO3UKR0xaeHNC2+pNYGHPaQptrc8bPs9fuOa77KaTUWyXKbtek
5Gfp88hGyr/ah85y8zMMrWGHQK9yNsV3ut20gO4sM+IdR+oFPcudAr9P60Zn4zHUjZ557RPRePoT
4/twk/VTEq3oXAG1UTJB8ZKBXMU/E1ePhLXluJDtdpyAqSxEPi2jl3eCwGbQkq1Kg+eW5gfk2DTU
nhHGtEcXTgi9Z4poyIqkeF6JaAEDWDoyfoicGbZJ5mk0e2db2sMmqeOe+Nd89uceuGBqzPLqficO
OkWmEeEGfwSX5XdYYVJHHmw4yDL9umcAhuXVokQevBjLYup61XNvmcmb0hYSoucOwjqMbQOTc6bV
/xhbc/FSm6RHaElR345gNLCGLxxF9R2paCx0xQrX0BXgCxlAaffR1uEvBi7OC52c309aCb+5Iq5t
RcyzeWxdI39KWuBGmAHGekfEEsLKQodMPnUH7gJuSFGNNzJelJk2ApyHrlNwVIIJ35Uj7aNbG86d
OcGn2iSDW53DfsZg1dVwJOkaoN4LiWGB34i9l8nbqFkbzRnIZQT/Mq/RMY4vsSvZIGihTpcut5xt
H93HldP3m7CQ3mPaBcU5JL4Q6HSTYu+EcBkY7AT7lm0G2BRwkDf3OxQzgrbcrsYSp9aKrjOirso0
iW8fpswjOWQCioP7wMDtUbpFujFNaJFsI8ZdhrHqHjLl/EzjfLjXZF9Ag9czPy6s1u/ayvxgpul4
a1adtY1dQth25YL3bDM7AROQAZQuB3BJXZVGH+NRZidChtRdoxlwf3OY5FC7XDDXfAVL6kqE9QeT
MFXWunM09TLNHexpSXG9i+wx8UWEIXb0GjwYjpV6Bfw86d2XZOlp67AyFtgPyX/r2NL1hzCg0cvs
Ejx2Ejt4ARZCKmllOJTtorXR2EccpEZQyjdNqbdXgsPE1RjM4nbSbJCrE1L9j/MIT0B+x7Gq2pUX
QfAXbZxisavGXa1/kJFnnOKaOK11XsfgdNue/id8nNw5JkBZP8cp1PHqO/11iCjYVkrUA0Gec1Rs
5GRyjJsblT3ztCHcLLKYnYCu53hLeGTwedAQZ0YGLxGZONmz45jGwdS7+SKMwjlGC5Y2rAHUsraz
AbWe+NKS3BlhZGXnQ+0JTXNB244SyO0YJvXZGgDfIrHrv7W9FeNuWbi4ZOMgX667cfwqE/KQmqzf
cIbIknUnEUEV1gwil3V7o5wye7AgHhw1ozBXczr1XwoocNV6lpPlV5ko9onljNRoYV6/6pVo4cf2
TnnliET3uyraDykRg/cu1dlnglicB/Jz+EfDOtSGqn4JO8bQzXdQsBs7rQZNAdBkzz18KBaeMDtQ
7q4SZ/AetVk3ASZiHY+3ZRvd9bnTXksUU0wPWFuKldVb1skTXXeXm052qqA8PpKrg6IA0+KdHAu6
CWLK+08IFiETCF0ZF7fHpBI4nEpWhNRl1zSCkrmOvMSoHoKgnO9Hoj39iOLmLBaEMsOt4oDgJbq2
5AuDDRsJJlIEJzZQlEFTE2c+RwR05mqSR34svOXt1t7GBc/Mv75EgUq3elyOrxyZ3Zt+QTlPY/4F
BO8mT/uQRIfSXRuJN11kNwF6H8zBb0oH+kHkPUwxEXipzAgGk7QuD10r7GRlDqjEE0PIR3MhLngw
pUmDgC5tZbzXq0ZrAXlzfGVCA/X5oMV5cOgo2z85USnvAiGQ4Vvm2FwtCnpOApkNe9MlS22F5Lo6
xsoGdz0t5OswHZsz09XPJbrXdFURA3obhYZzGWRp3Y+0Mz4VGPBwQukBWO2wZ3wT9TxNA/lZrKrB
HWBnUM+CnkLa9Ma3qgiUtmrRmSKjLFstXtN2b4jatIcpX9uUCKdec4pnE5sTRadHyRItqa26McQr
i2kL8ma9emKe2h1y7u82qvGLjVHjbpC+mVt3Em4JGhNucAEdj6FVB2FcmkF7YXbYb7MFQq4WHPmg
pRm9YN39KJxINCs4oGS2pUJ5i9SMQtZJmFuZc88JxtCj4dQaLa2chXruMs2h3VvZr5VNYB8kqU7D
d4xdyqJHEq9s+hiXDv6SsfacuoIb20YPdsHMB7sjwR/gh7+UwP/fYsrWx3rsITPLdFzWf1JFzhKA
Wrma8aV/qlPml/A3OPTQIqU0mXPOeCuVsBir3nWYw8D3ZKNJu+gCQli8Zd/B8UOFuJHhCxvXtEDl
g4VQyEUhLGQPHtdRZarDZHcQXpIFUd+0NnkZVWgUBKYH2fRcu6nB3Aa6vWFU7PlFvZC6CD4K1mWw
uHw7J54vfYxymRIV0ZsDJ/sYjm1urux0cj57IgHBJgUTP2LcSnYrDNmo/XVvsm/QjkXNikYbavTk
O7AfQM7CgpO9WZ+9ceRj0gX1H7RlSajkkgKQqYY5ilGkp1E5I7h1jN4Hmuw56MEG/ji/Bi/dKuhj
4wMzWzNbDQxEHeIbbftLvaQPVExQ0dCiRp6/hxMEoPDbAzBNPd04xjy+0G82tk2aaI/4CgQ6TPKc
SZwcgdwyH9wO5JZuxjgTKN2U8SW1ymUTy7ydFhDEusZ1pwLM5WW19mgOn+Zc6EfU7+PNJJh4g0+i
SZ5HJXEqjQEZReq8WcrYaslwD5b7zozagdN1+9KD0D1OQZEdXK3Qth0k+c0w1eqrXtnJpaecuDGW
1ZkwLHfjOKI4a6oy4APzv4CnoPXR+1a8CBINb9owSi9wEsB0dCJaiLqqxSdudy9RX82kMqjiDPjL
ZYyO/ouEwfyQ6Y74DCrE2YaV25zzHnVWMNdJs67iId702TB/bkOCtkLdc0CYkLhJvU6buOxBTXwX
vPxXG/Q7bRDKFQQt/7c26Plr2/1r9bUIX7MfnGx//NwfyiAP9BYSI5zZjqNbSH1QG/3pZLMxWXsm
qhhPR2eGQOjfyiAMa6gwHOFh3PYMVhb+6E9rNglN+LwXp5twvlt1/yNl0I8aTsfC9216Bolj2Nmc
f8KWHEuDCsl43m+iPt1BTfRWcM9jOKKgm7tiOvzt9tz9Idf8V9FD+o2ZCuMjX2Sxf6k4v38eRaFh
OQ53BCPdOyV9YoyB6SE698HwhH5opMnSb6zvlU4W3jjR88qDmTkYbXNBzN+kGL8kkd3TbQqyNWuJ
SWUTuOo3Yszv+sP3v5fhYubD12eQvvZOp7SccC2iR1yf7vqnruD3QK3t4jq290ZnHT1vxo5FwxEL
SDZuouliN704/vrm/Cg6/OPemBivhTAkGq33WimOpTIYIer6Fd15n0lPcHSpWR5//Sk/+cZxprsU
kiYWOtNb/vxvemmHm8xin7i+WeIfSodnF23TfiDfclUPGMx+/Wk/uSbbpMfCN24bSN7fqXYbo9HF
CHvH9wpH7oBM4wrpK+M3n/JeZcZTDNnO9YgtQ+MGEOrHazKCVK8HO3B8G0bvikhWtsqsv6o8/vzr
y/nJzQPJJ/EbcT1I/d59kK3N3NHl8Q1iOkC5lnxDnsOUDii1maQ3/48PI0oLR6uF4Fm8+7Cxt8rS
aS085sCb15lLpHSk2L7yGcHWmMj9rz/uO5zg3TuAcBHFlcWKwDr17ruKddeaybB2/Fqz0lWjSu88
OIG4ZnokDyXJQJuKhukuotLYk3NAqJfIgze6dQW2I+ZJtH8b3yxytTGR4TMat1EUStPFVG9Tb3dG
lVcbNyrQPvVJwf6Xs7evmmomC6pcsp1IPWRKAiyVQJJE3jdkF9//+hp/9p4j6yXgzqBp+8/ncShi
Y7Cn2PHDIjIOia25h0nZYg2f4IO2cNWSgBCNJvzmmFHFTpwajySRub+51T97Xj3YG/AYHWEzQ/7x
eW0SEqbtIPN8IBC0VyzUJUJ6KwIa5G8kmP/8JA/dNedV13QxS73/TqOKcoZxhOs75ICDGHPpq5X5
pzZimvmbWyvNf74dTCaELnBYW6bzx5//bWmpc93UHKN1fIvKbEtKS0w0izHecUYar5KoJiQe3SOn
mRzrb8e4o3NFDZgRZSJsnnHYe22VgbRylqlQb8uHnkPQq01HYM/ooSN/qe6nB3yz1pkeUHlKMYf6
pKIRGVXpfTLuMtezGbnqaEJzpz8Ib3L3VWRJuvcMgLW6rTdNUxtb0248Jm+9AEhlh6Ud+ENHnliY
68GljxL7trD1ESlTRLhaqEaDE7kb30IST16RFeQHC5XDVmQkq0weRotS1c4BMofzEpMxfzsYXPjc
oinSAsbfttdI+nlGcNGTaeNxUthmQQXf0gYBhGYCzyFam0dC/KoXoy+qVzcULqiSuoBUOdWcvUsY
umRdEyPtFdk+Fl3yoImqvnVF7jK0Y3a+wXPD2HAczPqlGlVwQSEVPEUegDUF9eqzHJbaPBDmx1RL
nosMtPcq1Up5Srrm1vQa88bJow293L1pafm+UDp8KBJQjCva3hJ6ZSTdk7DM9nZW9I/CrpZ+Wzep
z+UQE604DQVZTct1hpJ5VGU80h1gUnf26GCjtiMrp0cREkB86SmI/awe1FdKJu4JnaBzFHHiKbNe
R+IUgIqyTezddWm1zzpqsyfbgoG/ye2qZfjSCO+Jsm3qlmlNh6Yrtw59jx5jqFFjNtK2zrWS+bas
RYBjOETFu65ntn7mBbTpVwnp9P0mVW5MgoDXwALn+zZaxe1TWmu/Eqk8kOfgoRsRSo+3VmXbH6PK
mE4QBqyPKBAFx3SRRrewigVuKawC5BT3okXTErQjK6c1wSjFmOQ9MXLosifsxgX9KAFRzU64Biew
eeI9tGoPGb1XRILRUG0jSpxjTsAvMi7AZiEzMYAqMc1l0ZlB4rtGhekwwVF8NtK8Ps6yk+UGR//E
KxTS1GPI6xszBc6K9SB/k6ZNOiLJmNrGsxqIel7u4BdN+70KxHiRM87MVWKFnv+/7J1Jb+tItq3/
y5uzwCbIIAdvIlGtLVnu7TMhjo9t9l0E+19/P1UVXmXzbibu/CaQQDbwkcUmYsfea32rZswEjSov
y9CvonPeT8S7OfWQAJaGcLZKRqQDNA2RRq8JGATSZhjpcmuPatsPVntEJ6RI8a3KR4fUEjQrM6hC
mTzZZjBtGCl3wJ0nbz+CsdwGLYFNvmuW3N+pDGNv4vkoGOwFq6Tova2sGb7Ru5I3ztx+oURpN2mv
4AQmbQssNmCIMMROezAsxMWeQUYyXHScxdbCWMhAPxti9uLqo+Chy1Sh2CFc6ZBUinaWcGO0omn5
kxRSWM+VNe59ki0/c2dxIyjN43g/ZCYyLW7xYyQdktFSA1Yf3v6dMbELU4qqXwODy3s70PM+GI1y
pzQcn9aOra1vOigL7QCKNQXitEAljewx20ySkAJFwPRqaI4xhH6GqH7b4X4dOSjoGId2Fj0jPKJJ
q6z4zshn+wbdbPCTxrTzDFMP6FYcOyAfiY+6ykiivW26Nd54sFqTS1+bTOj4mObWEHoNxTEtZmKV
m+HN9xWzhNqkv+8y2cSQ3O8VtPpTV6DGXTdiXMK6gooZoxEE0WbQjBTk1uOmp/B23OWsnRa6TiaX
R7uV+tQsefoBKrZE+GZna7b5FBM78Sx6qMdDRk/iraHPtII6Ezx7rUDQr2YjrGaJ5DDI3nrij3e1
LidAjwBYYhphRfmAFKqgkVSCpOkdlMZ5FsYLpgEQSQYZkN74BW+DAMq8oUPJu2ZYb0ynnZMo9GmM
EtQ5JHWup9Gc17aYrduic0gc9/yk2KqCUCK3qMdtjfcQQXjHgQL18YqG1/CAyK5Kt0pIvSo6eiRZ
ZXxPsNfKUbpPFEnLrm8ZuTN2eBk9tFYWPsTNONbWSVTdfZOqWyejUy9hQqwXVnBi6aufVo3kDe32
5IDvTeOYkDrRTSstdQjBXkCXG2lE9KNzbsc+eqgIzNzIKEY35ouTqNECBHhPV5PjTURz9IQlBQQP
ydmq1968XJis+dtsRAC98pD8vFWSmZhVxPMW3UPuIIhkIA2D2Bgpq+aqeaYum+7tKiXtgRbcTqUj
QaQsNmea9s3Kao3gEXa8+66CccBuPhWKq+GV3sRy3qJXBTlQyxDdaWRu3FnlA8xVrshKB4u8FG7l
IVln8XodEqU/bIMJPwLxQPWHmCGJv/Uq4tU6vXzPKK9XcXqVW8j+J3Pl+sAft6w6f4JYJJRYY6Jp
Qz0XD6z9ocnic+YlbHdLhlYUkFn+DrWkPaKTpnnfYzW3cESFeREn2zRFxUheIK/xSCTSEk13CIpf
BnxTYRwYz04x4nZhk7946C62GnlEznzXQlAZeSSSZrku1osU7aPtmY8y1e2+bvDCBWgc951mADvN
GlcgmKAD6YKw7VRfoUp3eSiG1mayXhfejiXF2ERKm6iuUJ/OXWlfesimYWUm1XvtC71phbuJUAff
EG1JpqwO6m82JBrJtMH32AGH59iCZEBoqjt+KSLnxKo2qzLMlF5WyxKY1IzuvCUSuN6jZy4PJMB+
17ZdHydYgY+OFYAkMedLqob8OC+uCzbAmXoGP8bwgpE+/naXXG0S7s1dS5/2IN02ggsVqIfFLeKt
LqNPkoL7s1UZhBKlKBU9wlqItsz6fD8N5kQEMArkPmozpFzmfbsIH9BCYm8Xf5i2S+QKWv8iro6Z
y5PgT7a5tZyeODc7W7b1lOY3Yk4ZGcFcScc1s+QRXRiWGXuyixuYDHm3rTquSOBlxS6qAusgaM6T
YeXd5KJ/m9VUn6Z6Ok8k2HwSEdzfto3ThLFVTExp7XMPwWETRFr/dLTnIuMkPKh0511eGy+Ya9Dp
9wuaWYS21bGOygyc8YQfpvfK50lP3RknAr1rNsH91IDtmUv1LJrEJ8DWt8M2GNRnW40LOzdFAe3U
mpCDPh7DxmZtzmsvPsumiu8t8jjXTC49IidsI185ZlGHNDKGC23y12auOpA2/W1iEytaziOZaqzb
KAgakogmkhgZiJEWsOxQXyE1ZTSrmeOc7IWhgZ2m6T2FPQDrmHyOecEEs6oc30bWXr0QupRuG1mR
imT+qrx0349Wd2A+zSyPSRxqAolgGGkIe9+EdxeoFnKKK2MMaX/tyi2MtBnbVGP4x6DGeWQ7KRqE
4ok8DgKy+hyh9ugSQhY3O0r5fOPHKKi9JIt2IABw6fD5K1W6v7rWjd5k6XWrBgStOc4emkF85k37
TNiNv9IDujijf/Eze7gkAGm4tO9BZ7BHJ8YvP61fbCc/Van3GJPuwYTRumNK/xXnX2r0hx3iRviR
afzUeeRolW2D7kDepq51IuKsB53b61sSbW8VTxAa1SDfRaPDCGWS2TZG5s8uheC0GXaO15avi/NJ
K67Y+nZrra0xK9cF3I5V784GN1CnT32dalax6lmR0OG1GX+3P/Mm+jHV7m1iFe/CJkRPI4Na94Vi
rFsmz4kd7N2SwCY/e6/s9sDwtgCkVp0dDxihaePM8JqBuRuzczCsgLltA2iLcOlfJK2NcWlst6NX
PGS8VdcEuA/aDjBB59AgdAwyL6qudhjCNkuivQdy+K4KYvdubqT+6ooioGnmHpDOlEcS3rztEI3L
rhyjD9T8HMw57j91hC6yGkcoUmNCDH8li9VsSy3WcVS6WxWYxXHO8bzaERQHSimvRROBtCUpoK3r
qSIHDtQdSW3VyRZMNHQFbrxoooDD/YjKPOaIoEeYLL1rUMPwhTMbU85kXxHhZJlgmON+c26tr1Ey
j5AH7oQzkoloqx9DuWx1R50PkLZelTlSNzdizW9iCnoneEgW5+Rk0Ws3V+cS8Q9MIe57bAAiymSh
DkmyNGz61bPZiWmtBqxYU9a8ZdYA+hQXMhjFD2mIV68wgT4r9uy50dw0lb80ttNfiEcsXyaaoVAa
3AI4SWztxWLXG9yG86ppdfYzHXoi4EWCj5GGyFFW1wmWbI2wLUdqW6l+EAg77EDc8U1NJMBkI9+5
xA/DQnTQ98Lo+ZZz4twxmaS686DXzihDtgbTjnDOzVPFmWWbcf45gjqnOMI06NrqojoOGG7jt29J
YxC5lUT9jhbLY9vHNZY4bDVDfMa61t3p1kBCydqxEUHknerAxtiYTZybU0T154XA65XCtbw1kUlS
/atXJ0dy0WOM3tpwDDZx1KGCHL3pyTZIR5cV7sxRoT+ImY7+mvhSR6lkERKZgMvF6pu9Ta4c5PHR
PDdtgsEGexpMgH01E7MLYcc+mXNbbGIG+KcclNuLtmrvxZ/cr2iybFwb1bBLCsd8xeLW7QknMh6b
ZgD8zbN9IWTJO2GRgcvkEFqOo3rYTYSgrYlg1Ge31yXAY4J6EBDLldkCf0LaieWQuk/LZ/Nqmuzj
ztmahBXlVGSuvy4cjaa9T5r+oEv85ijW3+eWUhH9av4ripNqk7bWTCYWpVB3lTsFiMfoVWfUSpmJ
m6GtXOZ3nndsVDe/9wsjUzRkm4LXd4uuuj9EAmj+mCHUUWSHXlKmx1SLObA4CSYM79V9QiNqPZTc
cSAowZ5oJWs70UvJV9nYwwHT0OUmBcTeBCocjNM24EXnLIXcE3PKgAgcMg7sqfIUAMuijCUy182t
Ef1DlBwaePjo6GxvVxade8PnzJs+zZPd4trDHpetf4x8kFK6r5m1plTzHMAeR207pCUi6vam7nMK
nPHNymMmzUtxaqckei3S5ZPjuHoIxrZA+6gMJCFGT3pmroYbw9TPtu2+8rGaHG/QBl5PEm9COazF
TDJFRMvNxnMBNhRm/9k2DXpDFbrzTdmb9IJKw6LrmHrr2K94fOoaUnFSR/GWQ5947WPm1TyCzeuQ
sU1HzHCJe+0xp+IT69Zz5lX39Cqq58YYA2BbSfMzI93ugaRc82K3LSkGM0dDpG6pAl8cfLRFGTzQ
j7u67/EAlaKpsQQtiDPIW6HB1JMYoMmiRhiab7xgQjo3oeFp2sjDHVGXOwPt7BrROVHL0kqPc4Kq
ZuUiIlj5FubYrFp+jFqQz7DE81tSw7krskzR4fA+mKRmFAcBobyOFW8Y3zZXqF29zoc5vWU8ma39
wMmgp5r3gfAaOExV3BKW6CS38VBhH65rMmKHgWgxA03qclNMPWFHoneG+zkzxeeQja19NJCS7IYR
s9na8Rb5hpHazDdilJO7Iccu/cbRoOTaaeasuSWhe35aSsyC68I0VLTxjYnMPZGr4m303H6DtpCT
3tItTxCLkKUMBbvjnIuQqclj5vWsmYEiLjdqky06/yn0pymGlefBGteN+xzlkBy64eyXljoWEv1C
TXYgj6FVLKdKkUOC34LQQiEXjTaO4TchXkX9wgep57Ko6rf8unZadXkmBjrfZlUjb90ksLbYrIgR
zPyuem8AXx87t7Q3i8DaGIq6jfaWGw3PYzsvj3k0tE9p7oiTCesPiBQQObMyZgAmGV12TUzX3mqC
ieBMmfZhu0SLR2gnRH959QeRzFH4JSJDXNixHI0NAMJWrERiZOuiw/HeypheOtDxKMxzNgOMHz3x
gF5L6gEBIs1PBOtw4Lgn+ZNk/Tn3pQ+UunKNa4paVO16LrV/y/6d5NvUVg+Rq1m98gfPD8pdMCRk
2NO/XDWBGZ9GIrNEjKSFTs6w1tHgrTA4nGm44wonGU0PEQsvc4QtGlom/zm+WjlgrEuzZt17Yo2k
EPvklLvNagja/OSiZQI5rF9kS7hbmOTA7XTZeD89jlL7YEBaoRQ6yTFAvieXrn/gSBnx/pfZrsSy
vJnaht+qS97Gmd3PdvtpY1i5uaP18bloLHzVRBh4vYxwxggnHjtUN9WMTtSPzIu+ssYIDQO51hvw
x1J0olVXFWSP5+3R8VOsQ1W/QZ55jATu6jVPC0BIusIbujrgXHVmfxByk0ZhmZF4Sg0+E9upTFjE
BDl0N+Sh9jspXWh9sTL9T8QPwQ6Hb/NK+6O5r3zdPQAn7qDQ+9kdV55zMa27rTUoeUctN16Nz/62
5O0LzcH+6pJY7YPFmgjGjZdohTcu+qAHS4VPv7y5qZwYM7RgzTNXg5ZSbnGSEeGH0xnQQF4HHbEN
wrSmDd7YxQyB8zF2LN0KuYJ2Gmi8hLrCUSZ/DikkMSs0cetILYcumBtcvqXJSJUU5NVSy/LUQTd8
zr0h2liJ397q2CNxgVhZukip8WOGHz8hg9sUcBFZ+Uf94I6N2IEnMO9oi0j+aB3QvtB09FyJVGsb
UMsGaBdau7hrcpbpxAYIyMxyXakqRLoy3EVFERJkqVH0Z0QYV9G6Uc13v6jnqpsCwqBGEjh0jDse
3ZcuQ2ktEOGm10WncOC73N7ioAgNneMIb66ZS3OaHuOanhADnUNcpMaLHo00DFJ6l7TdsXYlS3ps
oCqXZSIADXDqamPg0L4ZcJgdBOxnnSjnQAULaZysHtLfzI5dEUKZTziiW4/oG5UPllrgM0Y4bSCd
IhbKNM61duZ6a5JrQAyTDJJHBKvuDUVffbAzr94gt28evWEu65XsPEuvmpLY1zUND49s7t7uLprA
OosFzPGezLhp9yqPOUQqTit16ERCHTE5mRAtzJkQbV+DaIxpa5qj9N74XssWLRqohLZ36xdnGZBD
cWIp0I7FGGqspXU+Z7ul6MW4EoSIH+Fk0Flsnv35ulgiAaSFnDuR8y28HInZiE1xlzFDYHujX/KK
Qkq+dXMib5lI1Sf8v/KBwac8eLbjPJsuCIDQc40ko6oWI5raQgfvAGrqq8WnrA4ohDtoW4JAcrr9
NO3IXuXdyq4c89CwhPWFLst5RmVMSLBJrEUuK9wEXaDLOxz5yJ4Vhvhl1QJn/8RhaB6iCVktFNL0
MS3diOiMxNDsO7X3YyYr6g5hefFRAJCjYxrHd+QyC3Q6Dmpb3cflz8wNlmNTiqv6dgxoQxQGBya0
p4rIaVxejwFOrwaDt7B+amRW+1F1Q4kBKfEuOUl+49pvdXwxFkFvNzG2dhKlL6YOuu+6susXhkjR
axmXNWjzYtwYmiufcTlzLEbS3c9VurxGc528VdiM49UM2u7dVob3ky6w+FHoWZMPsSAhuGqmhaaE
Xxz0PRWPyLExhGBLqbMNGbXTt73449qgb7MGhC5WGo12uZ5bsOQG4qWDM5nziaSW4D1Dz0TMuyaJ
cvbTo0eb2WOO0TXbplbRz4UmCy9AXbTvftVFx4Vam6J6KdSO7A32U13qZBsP7hObV/U1VH19wZtj
7hg2GGjIXGCslHkZAd7Gj5R2D0J8ZBT0bky0tcA1dkOcZ2d0HAjdWPbbjYPI7MK4jOC1Kabf5aYF
RUlll83jrEdFvstc4HuaXZqQgkTDk92NxUGMs3+4cjeOKcqtT1JKGAzWsAlaAivIi17ZpKY+6WA0
zRATfH1iwfBBLKfcOZu0h3rHMXmy14PdcorGwZ+Vmyot0JSiQbV/WZka72lYjxfTjNpHF4Htl9v2
xakyqxx2AdlwpCv4MIQb9ONCGsbatgbn28WS8IXkciSpdKj79wrpyVumlJbgnqTyQj+9SigJfBQR
Ej/H2/OoBgRSOuJJu60FTAS4KZLJCM44+DLxEsuy/Kxi9WIFdEUrTUUyzDhF8f7FFsYHt81h9Y3z
zxLmh1wreqc99RTWfUnrfdnrjraeS8RJueUYwEXum4ECw/CaxTxm5FIS691ZSAWxmqbneepcDENM
XVkj4srfOqRi3GAnUDKEttxtx6Xl0SmroSzWts9mY2P5C0CoG+ZpaAWECB4J+2z2koad7DpQC56M
f/bgHaB1Kf0GhqfJQrJmksNQqvoh4Ub5W2KNxbNmQDhvzLKVn5RGJAkFaTn/ytD70lwpGpntG1k6
FFIoOuctT3Omd/iZr51BlITeWgaV9wMjkYcNi5L/Jo6c8dnrrjtb4I27eDHo2hvYQI+xnD+UgnPP
5HicVhyteU+okfgGDBMs28Ncw5ZLH3tijgOtpViKTxWPES3Lzl0n3oxUxLJuXeJDB/YCobydAzcq
CfFuTvYqdRUDD4f/8WR1w9CTAieAzTaxg8Got2SNUyRJaZ1pi4goLYqDFKlrr4u4M61QomDelEXU
/kIJOrPrCovtn9HNfJPnBknvY+e9LS1TB4YYHN5KRZDLXhW585kVnXkzK1FxwF1mazeTVLgjZIvw
0QxQC4rkmmGeXx1GaKHtRjJMu3gB7UxmkD27iY70ryVrLEo821CvuF9LMA5UE3XSfDuDFdy4hgiO
GWqry7g4BogUwWkNu5g6zTOpr8xqOePP+ZZ0DwgbTPt2nG3gknFqbr5bfyAxKSgyYCW+e1cw993Z
cRs/JWXppGtbGwTHlxZZtMztk22lxU+3NucHA6LFLwMmLhJ88xZrc/0JnjJ7dmRSwMMbazKzcHK/
QT5AVUkIwLkA/vYQG/bfCTGuQovfS14CU6CCYuMGNS/EVT7xG8VCkpuyaZLWv57pGZ5yYr5Ioiju
iq5J2bcpVe8Gy8iezWFgK/1rwYT4/8klkKAwBQXKhfDmD/oesN1QPoLJ380AN+8Cr1H7QWmmCCZj
e9TlJoiDhK21NrPhc1zYUlTfl9tmyC2iDPWvvMFe4fslzc7GxAtfMWCqkNRvR8p45s22dani0aEt
U3oSKkXpgtj1RH0cRYYyWqNLxYu+Gl16gw5KrWLdk2fNukIFzF5fGDS28aKXU04kG+qg0Ltyn3rV
CyoU92nqORy442xd2tT7lVWQpQw5dPvWYMHPIJmT2JVcpVITSIy/vnT2n2WEYNFI/XOAZdAdlH8Q
sZU8Slw+QbWOhpJzg3kRYiKrsM/mQ2UhWRpntBkOpAFmRCC4U93P26DYUAVcNQbjNe+XwJl1mQzw
dAlq22QBWmwTg8O6noybyew57xY5BbCTgSjOcvk3wpyrkPSPj17gMtAi28JCz+BflXO/efRS9pJm
CFSwM1VDeBJU6YV0vGVKbhaje7CmwQsHNmdgtDo5WqbZfzHx6g/KvKr1aLi5hNnxigGk9it0G399
gf8s2wsQZxK7AJYuQJn6h+sb08PzLK8MsM3RqGIUGQdkeMEh+euP+QMW8ip55C+B4pFXgKXd+sPn
NAyMhY6aYMf4c87ZvqWxHyGIhdNUeB82B3jWyLxZV1ZE+nY/eA8pRegU0hgHWdfZwR3WpxzZDC8L
aY3lHcZ6SDx5tCCjTs2npsv1y9/8zn+8NqzXpkUqL9JJ4B8sHL+/cdfAcBoSPHuDtlkUFpvcaVK3
JiT7OSY2jiEvQX5Xm2kNqOCKRChtc50McHYJZIWLotL5082C6V981P8Vaf+NSBs3vMMa+pub+CeE
466GCf31z0Svw+f//T//7yf+JdCW4h924LkmoqHA83BI/Afd6PzDQ53Ho2mLq6jtKt3+d9ayhXYb
IShxSWQmcXy75nzqf2dniX/4V0m3aTrC4o9Dc/eHcJG/Chu5vgG/26H4xaA/+oilSRZESvv7p82W
HFvdYhw3HHjAX40J4eVZZ68ti23cKLPpb0TIf1qW/vl5fKCLOJvr8QfyaRE7VIAFZrBFaB5uEX8P
S4NLb+Qg/Zt7cPnXd/itFhxB+5+/G/xhZFMs5K50zevu/JslsPdczplJMm5sC4VKXLpYuwC/WuhI
7OaUR/Fw6hcn2xV2Bz6oVcGnV9TDhSFTfigDgSenNXLraM5Y8Egm0KxUeRCrV1HgXFshnnHPnhdb
x9609QewRjeCuyThQ2WTj/8PBcIk6VTUX0bUQ7v3c+up9DkSbh1Jy/+mE8q8pIWt47VOF8w2mRRf
nZfUG/LLsoFQdsY3/WQkXwyJ6O9VZG3UUbFciH7H2Na1MzAVmB/k8HbDfYbg6qZF8T/sAcbhFM8T
JjJ496PoFQYtO6tNbAyNuriQWGp9DrwrI4YiAmZQUaMXGe7RPhjJHdBC2TVd5kF9lzD2j1J7Bxnz
PFhDj5NFVrfV7D1VaPjhWWYOxz4QPjep7VYX1lVo3DYFa4Rk7opJMErO98gT7zOsvbuKGSomVuAt
AQy5toET7gQGBAM44Wuzx0ETMSlaFVZQJJADaHaTvIq1jqbh0Zj1W0oqGGNokYdzmzLelIjocQpB
hs6yLe0DzMws547FmNAlO5BgJgbzsX1vERyubeMBgw07G4W9Z03JjrQfQcpUcGAqO5CT5vDxSiGL
s4DDZ2mwcvuMf2AcJ82x3uuCWRUOdIJJE037TPDhtlcC2vJNQkRo0GDg5NXBz8GJ9VRWMXZeL/4Y
Ix51Sxd+iGpml47mfZ2r0L9eUYiDQRiJ5LGzUBiZk/3p9tGtlUvkaxkBrVa5w53sA96LsSVqB94Z
VLi6tD7BOW2dnGNsyYzQMbNvVP/5Jo/Um8u/ULWfiVf7zoP0tuygLTY5xvIhAvabtI8xBxBw9AAF
h5skyndYxm6TQqWbhgxFJBW+TdMkatv4NnMEBPaMA+Zd27nn1KjfKgYi69EBye+MBXwu3KY9ZzQ8
hN42L7l5Chk+/IeAw103Bhss3AALfaxMadAStS78sz0n8dmJpo8k0q9TbF9jt+n/5E7OaDYynsiH
vKWH988U2Qgdw1WeI2smlldEjRdzVMvrnafst9wM+AKRD6qSjyvG9AN5CDIZ6KxokYBxUCQyaAG2
ZvLRHspZ6FPdEOKEG9fcWDAxM/gkbHorA9bTijgLh4a0vTx1BrEIcFqeMKhPq0qWt0PFfRBm8wHa
ov6XuPl/N9e/2VyRGkHtvpZ//70J6pQutfr5uyiv//zYvz1Qzj9ocNuuy77o/CfKK7D/wcnHd2gp
0ppHu8Xm9u/91Rb8BCB2/nJMXvgr7v3f+ysGKGZcHjHxMAb5Wcjp/4P99Y+OAJ9TH71gSgi2V+u6
+f1+E5osqHq5VQ77ahCcWPKq2Y1ui64zs86O0sEhjYZ3+N0TSvH+y448wExu+XcnGgwrv98M//l7
2MRH0kvH8fTPguK3myEYQgN4cEToD1K0fScB4Tr5tl7WHiqh5Ea0+xaxZJmeUU2xH7tYjhHCnbJk
6latcp76VnKeQ3f+sqRnx6xunGxqIJ91DDs6Pxw9iTUbodA4aPBS3T3Hop0VYbVyG88Mzf55BKtP
W24zRdUmK/Vlgjcw5tHRdkipNbxtpMtXUSJPzbCRZm7+BOJHbbQT/xQyZwAiey90vWFqgOgpzFx8
UNj7C6m/dQpHqHlyrk3uaN5nsXMhO8BZCUELkgurHQcnpDcSGFsv5lbGV3qixwtdWox84zWcldqo
t17rrAf/1ciXB1I0H+mYHHU87W1HHitGrxnBvqZsH6fJfWcIIlfzlJ9hVvQrQYOTtksNFdRNXwPm
hcpfjh6SgzpJmRT8INznWcZ8PJmbylUPyFp3JDxsQJeFo21Dq5P8Gl5gr+c+33Rz8VEXw2fa0vCj
QLFCQEjfdrCAznPt5FAuTrlvYSiFk1xuOms8GfjdQ3Zo3LC06GFVPJZFzFHuQVdy7VHfhosYH9sp
vlhwqJxxlXG1gnxVVPMm9cLOG49t5jyXPnJ/0xArTz+21fQ9lDRNtfnOaWQ1NyYK6rF5A0a/nV2m
wa3jbkuUbWXEpEIGzzxeQPgQeqBjpnAlL7MbNpCJzqDZ3iJmxvA9HxRdNxwF/bPloJKxPuuyPAO4
u+kH/BCihx01LePK6lBAEAW0zqMiRKvyI3MAS4qOpMmpeJM8mm3iPTMLNBm0wVlqoWfM9J5qDQCY
Qf+mzLpfZkckTGSSl0H6EPyJjbRGhCsJgeTWkyhfpVLLXZaP+euwlDc6F/fRhCbYnwmCB3M4HoTt
hXLIb2QVhIgw9sRCvnl99IWx4TQvd0yYATAhGKIhsbIb896+7jbGuByaOHulgTfue6RAuOHIbpa3
w9SiRne32O7vxHyv/OZEb2GtSWJb1WKub8WVJNPTS+u95NJN11FqRlK8wJbVYTMP08rN935ygWGE
SKBEc3DQFTlFLmJjloMLerVsFUfTa7N0+4UsH7opG3S8BU4MS53awGLyE+fFOvVAqiEAAnD44Rb+
lpYwLcP12Fj3hLoR2yy2hbm8mH65h9yGgRvYFEkSryS+rIVR7Hg0ZGgmdnlwano1g2WCUh+8c91b
Ryg+d5W9PKcDFJK2l+8pRyIU+y4h0S69Bmfbl0hnbb2zryzyBR0+oMZN3Ca/vEFcLJjbvE72XWCi
aafiuEuD+DDlwQ9oN4e0dz/rnPK9Xe5nEwW2sGugUEW1x3Y/3hYtEXe1nPzQUtnDNZ95vUTmXUy1
vamsiyKk1NQmV55SIDaxlTfpqUyrkb6TgzkM8jHCUWLqPffiquieipickap5gu64w+4i1gzJievQ
zUftBiFn7ZcStaTHfwgRnVF9ulSlU31TJ+pZLuouqrr3HtzyHu5usm6k/7KM86McxzicgtMku5s6
jujUqifTCO6Afb+jmv9hd/a2J/fenPv3ds5fsdmXu67he3gGqoF6oyBULjK1H2ZhPAQ+l6e02o0v
QX7CAln3+Uzxhmt9lUiV7aU/Hkbyjmzb2S3MSp283FV9hgmIE8E4R4eqSeAgRrz5VdtMa6v1v2ja
vExwWtBLiE0LrRA5XLNOUMNv6LsyYLWqvb8EP20YrKtWo2WCNEiIT4KQLzOe7dq5JdcMT5FSZ7QM
r21QfeC6QttXMs0wSzhwueTFYGSO2e99CKJLZfhPxujfmkN3FY0xcMvkvNMqP9l1fFhi8dUiIASy
ExehlerbhctqRNEpH0aAS2joBHgosJVltjYMBMOJil1Q89HGMfMbXr1DZ/XVphfGRTUo9ag/OVRk
xgm/LlroOP1UdbPTS/Fg0v/hMsf3HL52reR5YBaeyHyjPHnqA+dQL+I46nFTqKOXYEbBuUWI8JUp
HR099x1/wXNU6k3aMQKb0WOMDIxrFiGgCtsuiXYNY52m/pEg00T78joo6zBB7+kKcQMZZT8ODQO8
KrQChLvgAw5mOl29I90ql49tNIZtJ/Zzem7r7nUuEVci6w540v3CeiNm/A7t/x5vBHTOYJd2TFFI
ndovRrKE06CevIgwihwlXSI4UHnq1Q8U7oWe0tihRcjEsuhvLXk7LU5IiEHK/EPdGwgh54mVqwFO
R24T50ZXXtwp+Wrmm5gJI9iJuwRE+LCcTXq9GTYiZTrfHSDPjYPgtC+sG+q39TCm36ldfSaxuHMA
fcLt2qd5/MQBG7owJ2ZXBW9+NoVZ/925zKVnlk7GWCiRz2478RLWb7wiL+3sHmXxY/DzdzD7P2Ij
C1HQ3/Zmfyczb43xmOUlSk4ui9ZiDfdK10fI0ec+yNBgQo1yyx9lfA1+NsQH7I4zx9p9Pc0nGacl
x3DA1YG1Lx2YzVb/s1/6N2DHm4L2ds4ABi7hR+nMN4lxwvuFKtSGuF1DwUiak0Z7VBbkC2b+akwf
Sfh0WBSSMRQsyz2Ava5ci67fdFO5G50TNukDhvA7M0i/Bn+ApAhzXSA1FXW3wx+BRBEIOqq9OpaE
9wUtw8P8XlUe4xrvoUeEk8QED5bde3KqiltbP2ecjJ3W2DY6OzeE8Vkj8zdnSF9kKlH0AuavEr5W
dpFLWPVyV+CKrEv9KYLpJkkR4LdcQGXfihLxkTcVxPylaCmLG4FS25Pei5rUB/L9aNMJ4jX+i73z
Wo5b2c7wq/gF4EIDjXTpyUMOMylRukGJkogMNHJ4en8920GkZLHsa1+cqn3O2Ryk7tUr/CEf4k9O
bbSAAbsFzjAQd+HKu3GB/ujGgLDpYpHYgB7bVwOqgTQTMsrarKO/UErnFtD9F5gC32HufW6HfE+J
jxCKbD6BHTpUY/op9ZqtQ63m4u4ZTSQzy+MAUacn8GaQVmynuK9VidR9u5+Fs/UGJqvR1TA6ARKF
0ykAdRiDcwvG1zwu1n1y19XBxVgEt2GX3KTthZHMGzf31tP9tMS7qt1h1H1ThxUwJatBmTyOOT+S
rWH29z1H0WaueiCTe8hHkWd9jkbzPoGnP7b+HqQ4I29KaefQJ/J2yfydavrTZBaIDyBdxAJiPr8k
Xw3UpSYM7lYVWJs5fRnH7kBlekoUaFKjni6mAEzGWDMzLj/BWVvNVXQxIvOTNtUhDCgkVL1LOixi
QXXn/iNqwDtfdt8S7FZphPcbaBEoV5E/oLHzGTqo1iL5VC8oHdfGsbcuYf+sk5SQJUlJJ5TX6sJ9
EMXj4GxRMZXQJdoM6c7QcwOCdfEUmZ6xpupPLgLKYEa1OrVsF2wWy+xK+W7x3WAQsy2jpTqGod2Q
QzZB94ziavWp7uA5Lgni4qBt59ey6/zbIDX9qyazhx/DWAEPzCCdOA4oS0AeIR2YHqUk35m2FU3y
7y5Q0zvfLtxLE9wNI6rMLQ6BpbJPFZOFLQ2S4H4Z4K7NRhd/LciGDzkSNOiYG47YdiqqLqAno0UX
Q6ncai55CSzpKLw5OniNNH9ySf87EIDlxShwy4LJ0e0Bk4iHCgeonfAYnfnx3FyYZVpcosbePFDv
kR+TmE2roSnbu7rAWICWLTqbkMb4pPF4NEWrLqtBRsfeQFrWayLOuAWh4nAWPh70CKdh8wBDu69U
fYVZTrTlrGF4C8TkaASqvbJKL7zIm769CHqPMVpmUHpNDQgUD9/Yq056Yl2iKFf5CE+votlMHyq/
8z6ZsHO+KxAycG/dcBe5C5h3cF5fsJcNrlO7rOHN2ewfv42KFxS4e+S5bQdx0iFObxAidx6dII3v
A9Bsd+0YqGsxNs79INPppqmC+HKG9pQ4oFoA/QZLN92HlZBP4EtmYDHJbH2BLDjuQOYRypYpR33G
66+RMaDxx4H5FfCNd8A0xr8U6TS9oPlW3qI20906omtv4OimxyKZFTUkxM0gArcVV36/EzPexwhB
dyvXhvSSDeAk7dAS60qmABVj2CKFLrDLbE6Av0chbL58hGthx85nG5nj9UR4+po6uXWtkBVEbNkT
l8ayzMSUkmZtnqC3/XWKwdwkMepfXT7fWNbMSaqKeXgA7bieBQzkuYDPig9DXy/fHZqmVLxwyTcq
HB5Dw33yy+XGrTOknvODdGBhIx8kF4xZZZcgAjtdgnTcJmqk5eU5awMjk42kUenMnL+m9zwa9ZFR
sLnuhaQbzWFmpd8kDg5zhVxjlO1gwYI80ahz3hD4CYUf37UfSRP7nAYwdPVolfKYmP51LvuNFEhB
pTZ33O+HDAw0wBAYiltltM/LEserOUrIKAv3cZDDU2gIrFqh2xlEoiTO6NQaRzrFN34SDQhtI/vu
4Hd4AM+RbbLFupn9foWSP+KiabkN6viqTsZ2V6Uk5W3CKNeSu6GBbtUa1kZt2/4zMPhVV7XaQoRu
oL+L8hKxsPbpl/7QHzr/9nmK8N9TDV+6aBGYpkOtCXeBwd+7pguMMjImxx0Pbv6ZMj+5XKZ+uplG
GFUGCoUXplvW11MVLXfEp/h+xIT5UaASedOENbzH1i3htma4KXvnrYL+Rv006/3j6J0U6z2FkRPw
W73PxHnH6b1XoXj6AOGcBkrF1uz1HvX1bp31vs31DoaizmYGWd1e9HlmXEQhe33Wu97X+78Jqmhb
4Pt9VQRtsB9hcQIxiUL/yPRv3pSiCW8t27GY0hNbhI4yi443UUjkMTuwkrUc7UfPmYlLAnMNqJNx
92CmVfvA9Lm49C23uQAl1t0gLGXvEPASDxZKaPtQRz9Xx0HAy/53DYv4aeko2cxdcozBfwbwLbbZ
OZj2Oq4aSWRti3Ow7fMA4/fMj7+CkXZWypyDe5niPxBjlQndOqZgGEfCtxmP7mU9j/GdDCrxPQyM
aVvU0HlUyiF/PgQABYg9HNhs2+ozItSnRaXPDRry86upz5JGnyr0c6pPQp80xvnQ4WtWxwj2+BaF
x+K7r0+nVp9ToZfHR9TGTpU+w2J9mgmOtSRMwCz6S7v8oEl46XsBTKPaEu2nEaTrsz/3gI5n5jOf
Z8ejqVX01vxlDCa0mWcbf2QV0YDKWJvb3oV4tBQkcBZjjRVikFiV5OV1HMfJ1lJWfK0GVp6d1zuQ
PcbBNeKgXcvGC7/JwumrA7aTyFmaVSd2rWN6zSbpzldkMFOA2vPBg00hcxcWUxljO11V+W1Vpu43
v7asyyIlSOxdWGA1Yw1JplB0RjmuPFdmL7ap7gY7D/DyNS2n3sWhTV5CtbDuGW7R8CpcmOudR1fN
UdN2qOv7mGoTMr380pS0cnoT0HLClH6zsHznnKlYNE/bwAgf07R+zDvg0MYIWWVB0/F6NMtu61Ow
/6SI+Wz4pnNlI9GwbZV8GjCvWA+GZQPaGhjGdyiVJXWU3/uja5z8RHP97KIFRJwlj56JwpkL1vci
dt3HRKSPfp3EOLYE2QGpn3bdF+ZFhIjmtgSkHu/caSDp6fJsM+BGmjDwOyBu9DrPGtldLzFZcdYz
CJxPmLUDSin414E5xOvUG56dXlQXJSP5XelO6DI3lbWv57zZiCEAv7nIvR9XwGDKEZt3E08zmqm0
VczmW96bd+SFeGW5U42A9PikqukTmuTlw2goyjE/j/eSuRaKG8jjn2JPAW7KEPHu5lnBBxACRqOr
dj6SkStfDu1usNhrmMpJxg+oXBrRDJh5ar+OCMIfZ5Elz8lSfnUEpthIVjT7HDDkvggwUAuXvGdZ
wXipCxjwjcBwpFMQJGeU3dYmZgaYqUP4jRGuI7VQJuX8rYPI8SayyZjgq6SoMITVpyrs+MIzVSss
XCzoguGRv3OOaASgYG0zyn5qfbe8RN44PFpwAw6KY/eqCr0fQrXFI87jC6uAgAKM9wdVzGsKQhn+
vcA9LPGgIUbyGuZEuobPiplPEP/Af9uBsIIaBHwAtEuXEpT+nLygXvs85l+gNF2h5sKKsJL1XHq3
IE2xaM/KV7dd7qGuu6TCfckUp8vtlQHwZEvREV23jYVcENqmVCIUHqBxOKwq2Txgu2c+IVfUUr2K
71OFqiSK0k9eAx+jIXAZtj9SGStEICIBC8azL2cPo6cWAs2KURcoUIN0gIY09k4O1urIo9ZoyQ7V
MbaM+BCN0fKc+rrIRGljt0zZwN+1HprAaTcs+AdkxcYOZLz2epBQSEdYN16XwiKKZ/sYGa55GY/4
SGBo1N4g7NjdDm1Y3jqhMb2ExJ9LgV7CYdIZ1aBzq1pnWbbOt8Zz5qVzMNzWvKMxVgYTRp2dEXHl
k69TtkYnbz1v/Hzw/v8Y64MxlhcIISQQjf95ivVv5Y9vxbfyX76VP/7lOvlevWD6eWxz/mv7Fjvy
H7/0X4OtAGEuVEdsE1YXiLT/FPfTsy3SGxdnQCZL2v7yv2ZbAlgJamiIlUkpPWB4YDD+Y7bl/isT
bWAlmBSgA8e/If5Xs613vp++a6IvxZ0JnWKhV/YOPAICt3XR4mn28cjEKnWKlxKDoa3tMWCPwwZ6
7JK/ouqCeEWQvaDOzJ5m26xrUqA5qexV75fE+2l01uGYfBoqps+/vOQ/pILn8dp/Z4Lo7psojiGZ
BrqFNwJs5u34DeF5ZnJZ1Oz9IpxogEhri/SR7gAGJw67byjkXrstZOPIYgAN8foDFMr/cAMSFURe
lRc47+yRwXwqf5QA4sniGJkv07BWghhlJyGytih69vCwYMfjfY75INoh3Mff38E7yM35FbgQagUq
b67pv4fctBJeV17k9b7pI6367T32MaP8uvzIQfv9iFG/axcJHEdjXgPmYm/ftbuE8Knnqt6X1VAd
uqjDbrBTz1VdBLtgxlJrdunFMFezVwPkgjW8cPC3k3XnlKI8FaFvbG3DDr+1UFm3DcIO9wj1D2u9
L7DfnJpjX1bzvkHLfmsopvKIx3pbxh/wPPBG23oqArzUW7e1wSQsDnmRc+1+AaR8NJsW8EVShxcR
nWaY7YrmsrPEV3P4tIyS1Vosj5XwnR3avkg/tNmrsBcy0CF/warQ3+TImSx+8HOIi3t78T7//Qtp
INLbRcqWMJlG0xwzmRfrL/gLUMlbSpPOX632jh36W/wvvqRhuAEnjuubxYEnObGxWxqC3d+va+nV
//bC0rGZwCDWaJ3DyNsLFyrwVAv5bO/jwrolfUqPHgcE0wI0FKlRWlTll2ENqsW5LGY2NIrpCh4c
hlgBfAjIXdGu94HdOBRKq7P4bRAiR1wxNdjnaYiDLqJWTOCM8iM9OMv6/d7RENDwURNRH2Zlb+/d
7AM5zCC694Gwyk1tOM4lMriAfwZ4tmOPFLXX5fsu7AoKfv842OI4ZhFVV6BxHu7xnwAkpx0CC3Q2
8U1sAX8EBg/tzTyNixPHmqbJ97+/89+/tYTeZIE9IyA5MuDU+PVbk78YJupp+Z5mqB5RExTAD2T/
vOjGVTDgemBGUICsj/bnH16YJUFbmC6yMU7wbnv2VhFC3m4QPRlatR6gTUGZ6NrN35/vHXyVaAO4
wBIBmDIejoDz9vnKXBW2Uef5Hi/Pcu81dXbRhPHL3y+CbuofHkYGnsUsSkhqzndfvyoayO0pLePK
yl9DL2xyJnHMlqPSbukgs8kDY+RsGToqBLFkF4WTv4pILnewYbZO2cecO2B/hByQnu6Qj4gxoTrk
WKnsUOqCeGoiW26XjKVcY96ZrndtTXNzTMbeB+vEqHXAomNn2GO3TXLUDmHi7M2J+Ia0n0VdExjb
Sk9k29gRJ0CKJcKkubkJaG9uZO0j2U07cAURy1/VuEaAWgB/qSggd7BRcUwLlESVm5Zf57eMl2kp
hF36UizMbFP7rlBLeIF9NOaBoLwaiyKy7RFOM4PyYEwB/SPXDHZ5lbzSeQSBDtVwVdsg1xBCY8EJ
1ncZ4ZswqPzFHViDMoue6kUtO5qSjzGLY210iON79l2ZBICmUQbd2lYHpZvdPuroDaC6/awmYGTS
QJh9mkq00iQXy4NUfhMmPbzGQhxLo7LAUfhUYLWFIlder4EKfi0bWOdRX1j3KHuRPCQLB/HiGjib
pK8wSmEYROBKoITSw+i6+8bKfiKfjg6fnZ+iEYmrAb0jJMdUu804QDaY9KB51hjPnvbFlWETrIPY
9jeOj79AL+GhEctw23OSF1vyOZwauTmj5QTO5w7TXVmcyPcfUhE8UoHg+NY33YYhQ7wn+cEqux8k
Yg58mrIFwZEs6LOq/oYEYx965Qsd8ebY9orhmMeclDYBmEpo7msoiC7TOW0NmL8ig4TGfz1c1t2A
dHj2Cpgw2Oth6SZiBLNqx8IBMXrFQNrCJHfwNyB6rrOQJqKoOQMgkgMp7GtzEyrWeaWPzLkiv2Iw
pdbzkL0C6WTF8mVnDykmgUw5GEEHZSYIqCVKBytLUmJPYfSKhRKLICZam8nob4y4Ok1Qmpk3cVLn
S/FiV0V+0wNEXruD4T+0Vr6j1/RC5w1puNlsLt3Qe2ReyjOSnp7cFHDo+cOQGVy3btNtQfcPeMBp
PNHIstEVKJwh6KEqTl78kJzRiew7FFwDyuH8xTfpZGescNGxNc4Lt1m477Ccdqjp4wZYuHsMYB5V
QCKDUGL2zxYoWGFC2HctxK4N5DtWpFRQ/CctO5TobMPg96pC2Ss/ZgXZgs/fmmwX1VfmyrKG+DSa
hrHFXDpZK59FW3XJy/nGuV2ymB7zx9TgTAsCnhueefsZqGyw6zsgHIzN2Woe478qCJATHPh23hxk
zFu8o3An7gmJplXSMX5Mp+FUjRg8ptiL7yasX1YFAcxodcDyQLrihnHH0s3++cCF6dxZef1cKfaV
O6WvtVZHpCh/OYcLHOZeO4QDEYkkEpRpxAUYQUKu4QRRLuyBhqb6qh95iRQD5EOMQ9dkyd5qcMTB
d6z0lFc+zdyaqESgQnliUc+OVZ3OpxOkf4ifiFXuHCFBarnp62yGdCAR5y1IkoCSoDfXtCXSGZO1
IZ7+KHOCiW2xchGraUFLJE9tyz6WBr87EGszl+GaMzl7VF1eOvIrHc7wmCPk5e71OSj1DuEF+MYz
OGoOxt69tip3OdS5c0e9UyItw1ahx/syGwnYYhvEbj7wcc/VBO5Fw9pNbGOrjx238q7PTzjO2ave
EnXi3OmjwHOtu05xY+dvoKwAtTpjRJshZNQynvwodQDy6mWDuSve5A6Kn6J5NlMJj68BWKuiHF9m
lkqDp+s/kc6XBBMn9h+r2SGiAsjeEk3Gm9afO3xr2L8pO5Omz8Jf+TQCc63B3emvg6tNsnaW6rRE
GPei4sn/pJbp4hyJk0knYi7QhzEBWssZD9Bk8R+9XNWItuEixJ34067VwFsfLUxWfa92SdUvOyMD
0lcFeBr4Dm4HQauNC0ze2PlcsTNuqtXJc+Y6gKTDLdoH8x5pEDbizIvUK2xaCMaIkd05RJodii/o
MVcsuiYg8OSKZVVoSLCPM8HeBotw/rpt2jwnJTvci4n6VEHlvo74wXqgKjjH31xHR7Q7AIVngp5N
UFWHOsVgTJ9x9MGxPmDsDgSbDeQt2cl1uWurJtzAOMTLQafDfYJlZj8CEzHCfH4y47o6eAW7245J
rswpezmvlbIrXlI/fi2X6ZHZHg6vDlNKXBHMjT5twoC4mHVsgbDpMpA5brZx6cCs5JBbK9lBz3cw
74ELW9Y7b1gAHrnYM5ydIhyh83O4mWldxwd4hBx4c1dfEyVrrNTiDu4x0OfWKVxoTjFOpWIJdlk/
4qhU0ZVNwXMgFTAiyRXGjnlAXCV6iT0NkbeFTHaDUMOq85N2j7UtqQZ+gTgHPodYo+wmKqvvRpAt
DzjPq0u4xtMmUt0DzlnRnjonwQ1RiGdTCnzKirkkI8ZcLu5FuLFtdAcjGtLOQpk0gC/gDSiaV40T
e7eiLzrNCGV0NeLmkc11dfR1AZfF5Mn10lzbWD7tPDnBjgiil95AtD71LNq7WWivrXFpd9loLpeo
QJrYIxPsdZlXeQowhECui+O93THXjw+BUdTXCQ6KG9S+EuwlcpD7sjDXbQ8rYcojSY5SDxRoUBrK
mTc2WM3PdCFh6wZ0RESNZLEZqm5reRKhivo51zq0Ab4XKzrB49WA0Cy+Y3a7V8DCGHzLkMun/FjH
j0n0s1bxgqNkIkS/a3rnAgrI1yiPxp9Z18QoMvrhZoQ6vqaA+q48TZSZv/cTybMhYoIWOkSIImAp
bNQoSLMaGjR0mdC5AhRTCA4LmqWVuKjq2QcjhQthw6nbDpHckDzfGtgSQ9wmTTT7XTQDwfcjvmkU
XxnoTCYV8VcO4xOM64vGzf2VnxSgrQLjJ6Ba9sBoZVsLWatt1hvfnI6om9bCPnaLvIM3j94oBvGN
YWebEoMTRM+BiTaJMA600k301Qp2ra58lgwKjrkQlpI+eRVYou7imPxJhEQaRg7zk93JWn/hBSUs
TiBsGsPXMTUqeOx+/qmse3kpF/N5sAgVhmify5AWR5HVzfcIXzfCG0Iqi+t1qCSSBMdTvezGjIzJ
pIZDhMpgUHWO49LITprMUEcEB2hy3RZiPFNy1fBXuqJ3mI1vPJtt6qOGwSEj7uzJx3CuTLJ1U7Bu
K71EKZj3chxfggG/g6wc7mKfFRMGBfi+EkmYhaNA36dmbgi6D/tW62uEnNZg2dKXXsQvmVM9I9NI
juyYd+1Cb7yDGwmspJ0uzuyoBEgypvHRbZmPJzWLrxSQ9Q71l+ayNa3mCVGZLylnGqjffc0k+WJs
CGoo9mZX6cjdYM7sI3LakV3rcIqWwnKV9Zx4g4++wuj4j4DtXtRcnEgwptvFmxqyQPtKNeQ1hghO
IgW8mwBAW3cWxkm45DwE1rgdLEhcnZXzrEnjXssRBKrZCPUlMXn3qNh1W00wySUrTOWshh6xTxIs
3mmBrNomlkAVK7tEc9lIxseiNhBkaFhuuOcMgOXm9ZhlEEc1pSNsyXOyOp6uDaRGwJEFOkgXZHzD
oMi9W0zO0pEc01oGtS+TdFVXwFgQIwBk0bdHEUCwMeLXiNMewdxu25bOdWRzn+cTvZsownS6U+u1
CkF7ug4lOJeInIDiGsdseza2Bje8kvrMLOcqRzqYqmWZaBB5LugrlLyeq4KjZ2CaehMxuUQoyORj
o/Wz73pgezOdSRRZ8ukmc7vsvu4HdKhNvL0jOEyThz1STkW/PZ9yDRIwp2SAKRRIPTjBOOIUKS6T
A2hdTditfy3gmf9A9C5Y07WAThP0zjpAwxNpclYTY5XwWz62/EpTvJqLab4UIf48OafeefVTb4Kn
ZlJJsfpKE4KnyrXdIjZvgXWHjxOlXsjJlSrjp25UOXKpDxgYDVcOAh6rOdNnoOYW9ZWFShM5FEEh
UndNUGII1mkkJ5TztWXGWPQRxmhGZqiCoGKQOd2F0S8JEVddYha4bGXN5bWgxjqVJFiJYd3kDZIm
TLbHlRGPYhMgyrljtXPE9XyioZR357M3mNinsQwf/174O39qL9BjtExhea5pvjf8GNIBRal0zvYg
EynEbRq2Ttc914qmYGoi6bigzMBT8JW7JV92wJR7Qo0CpvbZr9Wj6SeAq2IKXZ1m9B5gcdfzHpnO
3JrWtKztAoqwBe4G1J6J3to43LoFqlVwhUmAu+jp3Mg810jQOn+gWRK/uiDd106HjRzO5hiLd9rz
CadvV03FaTIECd2gk1KPGqgDjUy9lFnU1w65l2GKf4qwXtj+fe//SI2wuSxbZuIy0llgrGlu1Lwb
J/LDYybE9L9vkTMRsBkUwDOlK6Cppr92pFJUmgqQ6QiYttSUvjeGFy20w4NrkXQVmfMpOQde+vgw
DdluYiRp/Ptn/UNTDIE5umxSYI5GP/ftLdgQD5zEyvp96sE1aK0lPrQNeVLsonaGpQB61+5ggiFL
7A/aVeIPbUTK9wDjJLAiFr2kt5dmZwu0CoN+79fTsHII6htU2cV9MroFACalvvZmGm5Dc2Eqqx3J
h2J4CJS1n+1JPP/9NegO3Lt2LF/AEx6SAx7L+10fuLd6U8XVmO2lDgK6YSA7trSHbPD27D0fEV3/
fkn9eO8uSX/UwSwE3rkg8X77+HbZmZSb6Hu2oQ2cjmHwto74J5FXj1PbDPAFjRE+PHNRQEDF4e9X
/8NuZk7ADWATdR5lvb16wUu1O9h6+xp9yE1GQ2ddUlB8sML/8FrpMluO64AF+n1MxWmKGRK5xH4R
iVz3qCBvENv8Ctj0ug1Q4+zy5IMrij89mA0Zzae/jafye7+nGosX0pKi20dJ2l5i0xcA2ZTNkZBA
K2f0H2OOT3AydM80Q7SYcoQTJ6FABtUADYbkx5J/ICzwjumtG7N6jggTncVOE/jd4lIGBM/AVOyx
LP1aKWf++U/ym6XkePlUf+Au9F6Agus5mEBBNkOxCRqU964R3KO14ILBafc4gF43lhVscKwtt1UI
ScEka4ZN7H6DSv2kMGvITe+pSWA4DMl41VvZj84f0ZlzsB/8YMXpaPZ2wTtYnjnw7ll5wj2PRH6Z
tdj+pObIi1ogEwN9mpzk2a0JNb1ZcmRa1hGR0lNMk+yz3SmlJavJaOOCli7cV9FMNKbI41a5shDu
waSdJMO+HkWHgmOafnfbg9OZ02aRpCBM320ouxY5DgBETJijPt0aXbSNPTo13gIosSuZLempY4bV
NtQl7Y9QdFjD2Lq2Nk3AESHwZhORZV4NrSw9tjsfbOliNse/v5v3sid8Mj1JRpgD1FKA/dS7YWkg
hqmjMER4O6RcmJ06WnsdCPN8LOiLeVr3NLYTWgcFnKRhMM+PSWt1LfMae2zfo1UbctItaZNdKLM3
tg6U5u2g8+YlIytti2i5oiWBvL1PJzQqPoxnv/Et9TNAJ3el7bgMpc13pxm9DOJ8Q7JJUoq3N2Dn
DT01DLu85rm3HHxG3OKEj08D/8PDZj7Hn2E01Qdh9feZq+cg3uCiuwMQ0ZPv3mSRLrYavKjeIx52
YY28GIuVgCiL+8GFrN8jDaNDgVAIE17P8t5HGqYgIYKJmULKnq5gSt4jZlR2aq8rX/MFmrrn0ZVK
dHcZD1INkG24mR4t2LBAm3NU8YtFCY9pg3XyCuq9jBLwzCWvdM1YUrzT3z41NrN5O6cNZ4TULn9f
eH/6aAzwGIA6+FU5v02OSypXSyyx2scYFmGBjbZeU0IvLXCmXk3FBI9k7H/oeunMAcc04xUzvQ8i
1u8B0gMWwTxRA5h+PyZyq289JYTam7L6aQczkCkL41Pk1q01+nEfXM36fYLleTYCHsx9bVjQZ8Lu
r4EI+TkfZQ7F/BIEf6aQatNjyaW1onUgIocGLgm1NjVeId8R3SAD+lxNVXblantRaUYvyhfzVS7r
5TBQeK8ykPQrWVDZG2E7XKX2ePP3z/T7OcodO3pQDPRfw0jentaNM3lFO7G1PGOG0NHiRWygXrft
Qbvj1EpNMpj5B0PLPyT8XI0VYQZkqIiGvNtJWEn5Y1Vb1R4TG5ZwZUsK8ck6pZWctEMN/dQITLTI
0NemPXUZ2DQqdc+QfjtEUKsyYU7SQggZFKHtB2aTBSAuaK2IXU02q2xKzBhxjo3tdM/WQr517omU
gsLJYvy86zwdzRKHfq0ev0gLGklGRbUusJpHst2TGBWgpJSE9lOOdsBKGAz1FG4hCKUWahd7OpkP
x2Dv6AkleiV300if5DzbqHIUgZm5fdeVsJt0XG4ymVCEX23M5NdK4fIM+bL8v4QNmLgAeFxLYiD6
PhvwF8x50QjfR3MX32ImRVOA8mVnObJDLFABVZQUueBZoe6hCSIdPjSySDC9ewuRcLdBmB1Y8z+x
vrBGRqNzouiZtsrZdJ315TzalEoEYH6K5qJg3H0dp3yEvy/K3xNYJF7ILkAzWaZlOu/ifRNJRrCN
1+5Lj8O4RwFWywWyJWQ8XEaYUq0Dfym+SD/0NkiaZB+cmfL3+AvC3cOEEqUAU4j3+J5Ag13HqcTS
I2eKVsEauhUZ/X4/pxNuIz36qVROsU7sODv26NFtMskJORn0sRP9TygC1JvehC8NfpklInmntccA
CCv2r6boL7K5ejaAR6JXyfyB1gZOK3SqJ4xFwhi1D6WnAQ5N9pSm5N4sdI9v0u3cRSV3TT3KT2YO
P8EMTs2gbash4u5QlKRrHwWv/IehR26YP5HjyfelD8Am8xg3/v0j/SGz8C2yb9waAsmp7Oq3+Euw
G5jVlekYV/uaIcV5QFBIPRIGYIvhMNtw6fJxFWXLEcVwvN0SMgbEURkeqON5DLOYaMOoJrDXnNZ3
uY5vtfuI0FzCXFx9KZnob6KZWYRnFvP+73f/e9wDFU9Gwb43KVPf10h9ZwBqpfGyN3yJpgHzRR0q
spl25LkblYfFB1Hvt+TZY02Rn1KUSTIZ09O39Mv7ikUb4oREJUhrGxS66hDu0ZP78yymPX/enqHQ
QHwByQFoBK1a5pxd7a/sauq3TQ1nxAHMsgKq8VHweH9Qnm/OIa9lv2nUkP7/f7k5zNXT1MjKbJ/E
4Ai6hnuYSSN6PWXN9Vv5++v/w+X0FgepZAuKid+OnUw5LYPIDN0MvWrhoM0GCZVsWTvUjh9VxP77
CgEhEUlEAdEJkE1QOb59vLgZmDY2SbwHv+8gjT5IYiGKppMMdoyaAki3GRkJznmcGaShh8QZ0XwX
RnktK+l9HiX8wnTAucHub1rXn7a127krOQ71dmSPbuiutJe5r8o9WojuSnVlcirtFCEgrb+ZLF25
axN+PBnQ8GV2fQdKPj2mfSng1mCjYYAv36S+rw7UMCCIjSqBYYoq9dq04wGd23FHR7LeNlGN4LYV
2RdgOQwmKtlNC29+rb17955l8w7RRTq58OY3+FVFMPdhliyDMWzy0vc3PTLziM0aL0Kj7cRY93cY
Jls7xEZTLDCo1ELE0WkbYgnYk3MvK8ggDH6zwr4AoOqAA8sCaKNFXe5KJZOLPm0GTEokvgYjpI29
7WG9GSTcg6HCiP7ug+rkTRQn1gbGZXvpu/iUQXwTX/sxsPedlzkfbDT7faKu9WG0xhq2Ww5KGO8N
TIMI2S8j55QHQeEfznWPnYMaKVuTyTa5VGoV5o2q63IfqlGubQRH4HToDwg7foOcF35jaU9e7zVe
il1i/D23UnvnAz1ELWzER4UFtJ0NHy8bAiQSUE25Y4gg17orsfPtxXicq1GeAv3zadXddLH1CONE
rkes4raB09vbvinKg5W2/gcNp/eHF7A/NhQ7mDyGQGO+W+pETrQja6iqcbNggTijfPWR8sz74Hm+
hAfCEEEdFwEc3fr7JVhQhTk0ArSMPe44m2qg/TrgHbbJFH54bWfXvBvjo6rofVLARYmdqIzQYddh
412EijBqTN248SBoITvA8Atb+8WsGbshg+XbjPQM22mPVWMiaYGG4wdtLfE+t/dszjlwfiTw9FPp
uLx96LkucuQNKgT4XYWlwZS2fG172aSpvmDoBEcVdFhkC+uRtkO2z6U7PP09ap4RcL82Os73QIvc
opYB9KsB4r++eLZN42l58F3qZsZmmOv2UEi7oRCHFLVqhiRYo6DSfpvMJbzmRcrragJ1ig+i/2Bk
8MPjwcNAFjFXNDsW/9lsLV5l3ZLdxZg4ZXFzPyIeenQaj8fpUHmva+mePDXWnyxMSNB5KXFvxLvh
1vYihbe0kX+QfJ0ty988IwksWk2oGdk0rjmb3z7jnHTo+HKE7np21Wm0m2lnqkisg6EaLs4PEfRx
fmuOkXfCGgb6CQ4b62Axl02ORc96IQXbILzcrO04jA5BFPsbr0oN9rXZHqfFelVgMQ7G4AIh8/EQ
SyL7LrMKe6uaZLiAQtke8tptQAAsPox9b2Cq3W4NJ01Bc+BmlbvdAsKn0jP20tgVylo2TeisIhUj
VtTU7fXEX+6UOwCxiKP72XAMJNDG/HZeFP5aGPs0cX/hjMj8LRK336iOhysr8WC9VeWPvy8Z+7eT
ltdJEx5MpUcrGAbz29epoMsnC3XTLsoaeie90ay9dDgl0fhQFDLEVFKK3dKhSJO4M5psdLzWKT5R
h8xHDwldXrQImS+v84BtlkLMuqyzyPxWaz8GcwmWS34F3SWkzpkIy/JAI0lzfGN3n5mDVpIOLqny
zLWJIS0DlVbuaqsuAfVZzdpwq099Pvc7fOIeCxrSMFCbjzIb+Vu0QumGapO2kYM/GO3St28gTbrZ
pZ3i7MTA4Y1JnP3VwvUYzcF/p+7Mmhs3sm39V26cd1RgTAAR95wHEuAgiqREqTTUC0JTYZ4T46+/
H9R2d7nsto9fbpwT0eFwtWSJRSYyd+691rdMlkDbObrfYbPeymFUNoaSKwhx6ggrs3R2kxlXHlFp
HWbiEn9huMg7Yh67dAYNAyQiAfk/VCxMESpegzjOUxvWyCTx9mqxk6w71dH8idAQMmWxLuvm3dAb
TyaW1dXk2ndBFL9z14EPznzqgMnP3oWINo5hETs3IJh0n9y02occwnW8iCovB+G+FfQGtiYjvw2D
SRZ6z68c3cz4ix7OH60dJhcmTW/2vt8VhdMYR8woWTt9Zn3HbeDcLM9KAxoQigakzT9fqvbvTi6T
j8hAoUYnF0Lqz2LmvKNXpXaSHRY5lUcwsvuEsCw6VBjH1uqcjxtDDZJTJGR00J2GDa+h/NIG3vSx
r6ngnSFYM018hD5zPYTiGMwk32iofEZxNYVE1NYTz3WfIHnle9cVNaGnuKzLJuH40AeeZsr272UL
jEgvEfNp9dx/kM0KxcngGai4FF4nrSr8NDTCTYQk/uvQZ82FgX/gaXrU31ZxPBNSgE4jNUH4EJlU
+yHcwSNiLnfPRPZW4o/ZuenEzjG73TEXhU3gYNkfB5Vtua3SdNMuL4eJ6YK1z/uv1sTaanuOGSXq
nXxt6eQRkljFUyiVBAd4qZr01tRvOP7IPeg1xtlRVCobd2HntH2obGreSJA3mvAjekFUoDwQ89+t
6YG/csOBio4efTklf/uctUJkaR6iinXgbbKH8P41lcXhVJqlZ1s8EH++Xn6/OpkqokinxOKibv18
SxdpgTJ4Lq1NRlAP822eBmRz7h7NkbOLZuD2f/77tN8XllzbAP5y40WmTjDATyWIg7yN1ObQ3KBj
Mvx4QhlK1rm4jnMGUcWsRoeRCBHYKoIoja7ZgQLkc0wJDitzHn64QYwCiE4kwZR/czsOKrXno1Zx
LyJK0OS2qvmrxKJsLqR6o4wplsPdChpOnji7sYryZVq2kbCASxuTnOwJLXtBv1j7iUAVmpSx4oX0
Ju+xH7f7WThHcC6kQLXG97p0S28eLBJVshc94rUrqhw3kxPMB/pauq91I42VsrlvZ9a6tuQ6fx6t
VUqp1YA2fUJRZvhujuBeQ+SLRoSnyXU5JSOWIIysTD0M0pTbUiynaU6URlhRl6Qx50yXE5GjLs8q
qPgEWU83vRYz+1vas85nUFAE0jftDmUxZ0/KttumVf1ASK+y4X0zgDPxgiobZigdF5I/lYgpwFST
d/z51Yz1HpM/sGnsJeShRBnidfpQr0ekBVCk+AlJpLd7M05tHha2ixiQzn6U48ybOLb7SGJK12oG
+F3GH10ZOrvW5gktIr5FDakgisAFsVYi/kbzLbdN2DanWENFRE5KybnAXxNCSXLqYVB4VY8RtZtK
scWjBI42j3nviNDeZrP4Kib7jdwb+K2Zqe95OvtrPDWGzw7GKrYmZ9vXGSVLTBn9+bi7grcPpSm/
QeEUqFwqHcy3DNFdQ3Jp5+P4XO3/33yfyy96KxmFxAuV7b/+7y+/eAFt/+YP/idj+7b7aKbLRwvO
6lcw5/Kd/90v/kLq/gtLp4bAZLlB/PDY/4777f3T0Yku7kcX57/+418Q4PoXZtz8vxyP3DM/O+dE
r0tY4eoXLtvsgHQbbBP1Befcr4hS9Qtf4X4qeKCWGSqv5VdEqfrFoObFz8ilFSenYf4dG6ers9n+
UEUv9wMo5IKbIHQA7FQ/l32NQpew0EwmYvH3zhYnu7G2lXDvk6ACXJZofjbRcOmx/IN8wEAjngHa
bDv3WzR0Ge3u8BBE80PaiS1t8o2Gkj65ZgaItBkupg3IMOiPyGkeaiB0qQw31Wxtk7nZqYQlRYFv
ZhUQjbXoCPMm4y5hxJklzc6ss30qjFvRWCdLGNuhNm/NQKPJslpm5oAYNlPl0mit7xylupuhvQXC
wCxHriGRm5l8nbO7KWS7y+etRcCYbQ5Hu3L2ZDld09I4Feb4UBlcxGVxw9jcryZMa+h0E4wfkx7c
zyifPCcw71sBBmNIznlg0r+PFiaA1exmIr9WSZjdypAAY4hbAAL7b7JxERk1T4nJWxaqJmJqsQe1
4KMGeFOk4dVVfm0iW/5h5d3849P6kXb+8wjtHx+ijZHIYDGxan66yhMjrbeRqphoOABNEqW6NMrC
oT5b03S2GzqBoLHX6Wz7Cnq0nk/mz1/Az6UzhR9mLzqksFfspTj76cDD8eQQ/4qrFXUispn42uma
DWmn2qon4NZPI/1sBqnYdsF8A8HxoScx/prsCmWfC4bK9upjMmSzmUUjkBEb8cbWCK4Pyvl6zJpd
V6fpWjihslcl4AMGm9y5stzbFsOELwbWwQrFgD8wt0M1LFZlGVjQsoxDPTJjjrCa+l2rv01DMK2G
cb7tCFol5IlugK49GrV+COzx6CTdgWSz+qqsq/Dw9/fIY/zWlG35XX7ucP/c8T53sX/96d9+1//M
bZIr46LC+xPre9MVL2/RS/Z/bpqX9482+mmr/OUH/OJ4t7+Y7GhMRQ3d0lxGcf90vGtfsEuabHqa
Zmv0k/61U7pfWH2C79YxtZtMwf+1UwoiFlSw0Pw4GtZsp39np6T/8tutklGtiw0HYz1+WceiR/zb
urUO82qKqd33TRyHCXTeNj3bLTlexO11kqVHLmqyIzwUprFdNZEkJqCA1Fvakb5nfEBEsaY3+zkq
LHEEUjJ2q36M+SfSu/h5jiu3hs2P0dAnFTC8mon72hRWo6s+Yw8jPMFEy+FImVP1TIpCVHilFhfN
iktPSLsxzFvHxwZvP7QDlacm7SW+pep9CIs6amDHfK1mEur9gE4NshZiTTOv0ENnXs+DO9y6WpfE
u7GklbvWyWXSd/WYNDiuIayRUIYf7cbQ656MyarCITdZWkjEmWHech0GhZjWPaECWjJU1rpWaugj
hpOr36NYLWdUZQ4FkWkq5oU8aRPbbpCHTzU2V6R3TjC9GUKRNwTwBYswvejWTlINHalYZv8SJe24
B/6d0/6vRPyMPK7dNYHJ/WYoVZVxqmi8IdfFHroV5o+Cq/0Kjb8OrARP170U+vTElJ1wymLWA4nQ
pox3umPTVTHmJqU5PyW55VetbRz1HKIyW4RyMPIM5fZsxvPJiPNOu9Mp5cnGNac63JhuZbiPvSzq
/VRHLWekqyLdgiWm19tp1EhuXRHQ1cT7um0t9ews70vq17PRupsEu5hz3+KiW65tbFABLvYnJCJY
zqd+ebOifSeBTsuiAjUaSvMAK6TeOamTT2cNr2W4zgl31s6h7SDQUWxJAvCQ1B5BNpDBOnW8yFj9
nkz15BcpatOBcnBfkrBFmCNstKbWdCyN7bTugcOcuMGQcW8ABJlmU27iVJsQWePSIrddDFgVYNDd
MX/aD5WiYQBXAvdKAQXkm0lwxw0Umn/WP+qVQQNIIBZhfaB7tt7hLO2LvtkPY1hslUzNlxG4vl6s
Hr7BnOMY6kZxJVg2l9yolD0Un5TobZO3riY1C0/mQoyorjqBJouQSE4A3ORz4Bzp47RHx4Q5Tbhc
fZ1FA1gZ1YzeQehkW8cs8sdYWsWpN1ILDvPiNXVLKP9uRMx738Lvciob4GZXXsAAlifkJsiYUmv2
Z4QIi+5WDb6G2XiXygoMsEzD/dSBmK1tu7mqRLSkGZSBZ4+GAq0zAW6RGHd1qaXcK0OYBUQ0bkSQ
mb5ZwB1HdsoxSGx9rMnuWCOjqbH70JBOJqu7z6Lqpofk09OKHVYdNjyaDJE8BxHISGueJFc6hK9W
DlbM0qn2m3U49ReaeRlad+WuKKqProtvUmRoZNjj4suklOQbtMTISp6y0FHQM/MVJEBpQaieW7EZ
Gfdmz/qfcmVl5cF7pkVbILnuDRcS9aNJCCgDinuohN0x+xEQbl2CbJt0/G4X8tChM1nXg8InXxn5
WsnTWcE/AcMx6yQqMAvghZEpYC7o0cxT2V4nkWLjnSUJkH7ouB5sG8vCZM1PCq8baGww074y6y2x
FcPRiVKMM0Bs7rBh3AkZJFeZldtY17KeJlpj+445mn4Kawu8a9z6pDhC6hP5fELe2ZnelI8W4OWA
OAfmWZ0nEt2gZDALGJ6AonsSI/TpIU4kdEwjGE6um1a+SAH9upFlvcm6+V7VhgG43qmvRgjRm0gj
zILeJxEVkOFuLJfRXShb/WpEQP9aVkWxgVIEVjMcCEIxpRriYVCZKenBwmFC8ehbU+08Dq4evlcp
MNy/6ql8ah1+KOShaaGIZ+KoIpVZuis/1YBl2dRREqnR3tHbXnqBNuTQ3eNyOrdY8b4OpTTZ40oM
WINRz/mqaPrivqiViSZzpr13Ye3C6C8HTfNTCe5W0QX+rWb59PE4aRxTgzrYGAhseNE+OhjK7MLR
or3V5c5wHsGcNMz85uGhFUZ6mTBrGnCyXNFbhyqeneM8d+lN5ERsUXUVkMyeGJDdpS7bV+wjy/01
Eo9pS9JaD8gR5bMN1mGl1vz0hUc6HN0gbffDYE/bjv39QPDMuMkiXHpEnY47BEruFREmA1RCrsBG
htGWLqx8cBOFqNlBwRDbMW/kxp81a0kdwuXFSvC+cG5Jp2RgieJ7LQZ3nnaOaIhdp0NG126L1h/I
9IhDeQftz8qvSWB0fLcRIO26XvlACDtdtS2J01lYwnhqTFW5pKkgpwBI1jmfWuOmNaLwDjCGPxsN
bZa4ssgnnBeSQKKV59zNSdvDinPGSWA9FkplgDJz6rXMajREsmi5TaArqdRIkrPp3EWWs6CRvxXJ
dOhd+QI9bgtfEfsNo0vgv699T7NR0ZzrUqMNZDEP8hjctxdIqNhrS9446o110S3RKAwglV2hdvEL
XQ2sLhkD387urwDJXfShi09RAGwaIb24AeO2s5lh7TlWyIaVInto7KokV51R4n62O1o0U9X25Ffi
HcRxVTyRctl6ql69ki8FlrsxsXXOkAo01ua5tmvtLg6tNxtF16WMePIQ+3WnVpJBsVGcqFXIrbMC
CImdZoZXRU+0zHs2mdUTYzNGCU5qu+YWGoh1quaq19mULWt8dOdR6zw3V6uXiWicZxnQjLoDoKUX
vD67BvzJ9PdZI7P0RBi0cYqjQrwOCSQ0muoMXUPLUF7piLW4gURPXowmra2rqDGzbxtfe56IO8NQ
5JuBSG2V6m5+pxdjF/lEPXDhzJwe8lxnHe0xao5d2bmwbRENfLNyJ7yopjSP5EhREdQgwmUHFV6Y
Y+wLAQq9piG8MmNDvFDVkg2IAivUdoNaZ1fxADyWT1OL1FWbKellKOqBZGGnglOsNmms0idaJMQm
BUfrs9mBC07HsfJCdiwE5s3c1YS3T+GJYCCXt1NPOPbBz/kIbeoLoFFyOBi7fXSl6HaUXlJniyR9
0ajqhMQiBuI8CF2xqyZ3ZvcjkHX0B6RND/Ab02M6pcapNPOeEA3XfepaGoxxbtJWboLwMispJY+h
NsUdLyO91+aZT7eOOZpmM1OvhDMQSVSbFhwNsIfXUZr1xGe7NQECUJl9vdGfJwylV/SnMZkRHZo8
ZzK2n6Zg+N5XnaKuNa3vd5pabPQp5ugarMTapuk0fkPC2pAIMaIeXbW4ul9AAPR3WpWZT8FoC/KV
cjITV2FLxuwqxue7o4FufJtTcAscSsqzkHFyibXAfanaerzXyK+9TujTQFEuCLZdqnALrqzaZz6j
OuCSGnnqm9iYxVsnTPJolU7S5mesOPpWl3acqzDqhrU5yukbPQMFfCL0lFURJIa70osgPShmUh/N
zh48ddb7dzVvsGepsnUeaWw2En2zrhiHkvRtbhq6Gj7pHVB/1OljnK8rpUFAIjksnmmz53fW4KT7
AUQz1iKk3dgVTWYFZlDA74FhaKyG3m2v2PTgYalTP2bEjdX5tLLGQf8m7WqCD24O0euUlPQW8yDr
j1UyEw+jB3gNs9Ru54NDja1qVRoeppHthbARST5vhCUqiEV3FSV6k24Z388PuGv1ytekhmQ+HJWv
RWuReyEK57UcNQmgjyvUuCxJLk/pmLEIQh5CIqyZ0Thc0s11Q5vjGl+hto9BOnD/GfMhXEkZ5hko
RTO8wWFFkpMaK+cpGdnsbTVCWTzOmfJddmaB6zbXyQNuW9U6zW7MrAPtR3+s8QM/z5FhvDKNmbAy
J3r9Mckw3Wu1CNJ1iR7nqRgZ8G1SpPxgqUzzux73vYeRKqt9snfhkdSxPfqB0qf9qknS+kFDFE7o
djHmPno7h8TlwBl8N3UmcrKVdkQSEc3y0DaJe2am4154f4rTAFNyaeY2z3k9aL4DVrPwkC3osKIh
Rj3nspT1Kndk16wDhZwNLRzGfWMqw9bI2QG8xKLLDOWyZD0m1VieYWPE5w72KUmqBoj2wQyNXVPE
VrvO7KyH3pDAZ19HsUn7vGik+4C3Fl60VdpfNUWbXrnHwBRPxtg0VzVJcBNLIW5OzTROzCMkVtWp
GZ50Vb0jKLy+z/sahnyHRPIMAEctb/p0jHb9rFsvEBLI5uimTJ5oLI77Gma4j0Omfepqo/0+hqqT
ewAMnbtSxdw6m0n4MA0ZJ1Ha2wThNOSrrmfbiQ4hHt50QyGsHEO6UNamq5RiH9GIZ7JqRF+bXuhX
JGhLAPTgepKt2yk9V+3GGU6FGzVn28H9lZGQB9olJ4vJNtu9LXrnGfrYeNdQbo0ecT3BnquSCDfa
aGR7rEp5s5H1lHtzx+rEIj6V9rmGMMwDRBTUmrznaavWg/HST0WzB9xSnlQtHVeDa0+4MRtzIGzG
rKjAImY44cqtlfFGaYZ8FWfW8GYboXwPq0xB2Zo4OWBY/A1UrOwTL1xnezyehbTXWJ9qry8UnQaE
NdiURcn0EA4JvTfeYjfGMV4RrGJUEUgk2KuUvzUP9rQO+9nwFNup98ncyXs6aokGOmdkAKjCSoe4
DfRkRe+6PjqKOW7ROiyYjW58qkojSM85zHTWcLPsm1WsTgaQWPajWjLZv6kQEfQ++cbQ/8eazHsA
1+UMHoiqCL2gXvqYXAYWc+bOq6qWIdEKs3FoHSdVfdx4M17sPExJGEKgcUCeWqtEzgWk+QxZr4R7
2GBN5GOxn75VLmWb2iXkD9Ru/WGlg7MnVKV4tKw0enCLvptWva4O20FVtD0YTMbiYuz2UwGDFnBt
951oZjjtAepy2rh5kQFShnDuTURYoci2lC1HUu0xiuUep3IZy3Wba35IMwUdrW29mViKFvtzZd0T
foBAWucSGbriykb+tZky5u2Qk+a7fpzUU0Z3xtOVFKZy0I7TOh6T8tIKN3gr5wpbkdXUd5k6TpzZ
bdsRByMV7ovSiC8zTSn0RFH2aLpKf8pSc7wvK7tANjvjFuW9Vs+xjRDZLarg2GaqddXzwN9PktK/
UbJpF9ojIL54LL6XZMacLb2x7ln2VMKJeUW0irEftUA+hbI3DwBb54M9awjtLaOjbw7wIJdGsdXT
etXa1h01eXOLuwXYPKPO66gzyh1pLOJZ5ZN7DQwyDbkDER0Sm40XzFp6XXVFfNPa05o2FSRaQEsA
1HX6DG2gh98dM/oaoI0GnV75eZMxLrDdYV1yz/Qnw2quQbY8k2QMTCRtB7DvbuMzWQduIpBlMl18
dNmwmMJVw95q4zfNZoBKtwImZZOAHicnYLD07kqPgnhHKnZ2CJxE9xBLxOtQGzOCpobiODN5WLkG
VwROh3aHzk/ukLrYniLhPvP3aTd2bBLGCZaw5PD8oTn6R538n8VjDIjw8qBaMhnHaJr4SYOisP3S
1C7tvd7HOmXnUqU5RhmeqqEgncFiCU1rBFvaquoMaGVTZ+/hb8L+/osX8js9EHYcRkL45cQihmWw
8NtuZ9MF+O41e9xPBEYmfStfmSAOINR6wqrOjlNo4iZVoYr48KKGSz+V3P8A80hULD3Pd2T2D8Oo
W/TJJr0JNzkp2BpsFiuvX4SFccIzW8V6rIEV3KA94p0XRvbk1Ao+7M+GXD702qtdjEVBJERUP9L+
UKAmSeNO7wflrYkCCu/OCb/aqtHZIKHC+EnGUKvZ4syjq8Y0BeDSPDpNyEKJo/G2LkUC7AqHpD/N
ZANBaGk8YyKyiB5neB6gE6wlqs6LbefTAQuGceyykOOQlNyNMWZPulGqt1IPSZTRCKpYmpb20r6s
PjuZGOjYIRVsMZFPy9W6VJ9tz/CzBYomVv1efTZGdbO236GXOjejlTaXOZy1RwEypl7V8Lpofy0F
+yitDgxjSMJQzJz5Kzgz1mn2Wd0DKabSdz+r/vHzBhD36fRmFQ17J0KBc/J5T9BkaewCHFQriaVc
R3G7XCfoJokXlF4ZeYSus1cC/Stz5G5fjU2IeYhOaDpPxMUkbrnIurizINni+uIsN5l8udPAIuGP
yz0nICAw8p2Z8zkpGcUk2sCNaLkbOcstifjd2Guq3NrqdUOPcumIrtlNlNfs85I1LvetZLl5ucsd
TF9uY5NCe7sG5jOt6eVwXavcSJ/vhNWmz5aeVS+WjR3AK8C2jY+4J3mTrDKzTnLmfrkdTEEvnEZ6
9dQElSjelUh0sR9ZXfid+O6yvvnzx0T/efSGOJ2xG6AfS2c+oTn6TxLXrhAJiHuOk5ha61gpYwjj
K669tjHSfZGrzr52mnwg2aQM/LEpz05GwFc0llj7FTEACpBhTTdtVkKPDkCxpHynw4VbT1l4Jn3S
J5Q9Vb8KY6O+MwdoOJWemPQA48EX9nhGj30eQEpAXBm0/lpj0igZKIzBG/J4YwN/V+xFVKe3AClH
WvoiuTKEdlcZEYrv4AaSJwyLIES3ZgQbTQ3veMaNEzAF8hzoWQrFVHt2PNUigMyaO45sCPu7KK4t
0ESCApWzQ931lZ3dCJGoN0apIXkuYVrfo9AttiF0Mj8cO7IySqNkaMq1rT2xudQ3TtPCraKSkZ5F
b5lUZUi6vW+NWXo112pOJLEG+IYLeFW8212Lui11OgpJS97obk8YZTgEXmkkPePAmbBATPw5SAs7
eI6YKjyP1kSA1JCXzSaQabSNoZmknLqmzcwikRtSxsJd4Vg8cqYYBH+/BgTMlCf9ex64LsdXpwaE
tIgi9sbWnRY9PFrsld317k6oxMQFvRu95uDRkKeHsR8EhXIZ6YzQKYjJJmYkfJUlCMh0NdZOtBZn
ViVFZ0ZC+wEvgfLNBZnp8+MkMhqnuKRx4pBPaVX1VyLFeAJw46/6QdIzY5ID6L7rONJmq99MGHKf
e12L75Wo1R/qBI04mAI1Wpd9zdY0Dsnt3MrQa9D9Hix2qbVp29InkALyfAjnyY605GuhtvgGSYvG
HIQL37yKDdXMuMSI4BonqboVdkT2Y+ImxnWVl3euO0ABy2hQEMbJSYQG1rwVShMeB/Dj5BI2KgFj
BM0Q2VCkS/J1tQyRtM95kibHbl4Hn3MmdRk5NXR1Z6Q/yyQqaDOmUm48JXDoCv1V+5xaucyv9M9J
VosicINOx37IPiddha4ohCfGw0K6YfcuPHa36jmkuxfvyEDVwhODaI3JL+fYu9kNY8PtWyfqTi7T
tmTR/ayqZuSf3AwMcQTu2eybDEDoMFjaHvGppK6uTS7XnTvTagLhlya7xBEtMiEaGJbXxFp5MDqD
eqL+7OmOS3s3tbSn2qlwQEhioVyQ/c3ygBDTMI12fFUHM0an3rU3lVZ2y6uGhoV85DBGjIhapbR2
APXblz/fqBiQ/ijzYJvSKCzYpEzA4eh7l9nmD0p8lc58SkvU3rshjB33XKfNddXffv6SvyUF+rcD
7B9lPv91X+b87+dJ+P/QGTcOEYbK/37Gfd/EVdfwgXx8SpT27//5H3xeGLKX/+yXybb+xTCQ2KBD
/MSN2Hw+/xABudoXjBEYjRD6iGW2zQHyqwjI/GJZgjBiBPymA1iXL/0qAkJUxJwcWrTh6GgbcVb8
Kof6pcpEScU7Hn6Uf1B1svp/Xh6Mx9lcqTsF90VXXb7+w/KoilRRJlPrdgTQTcRI0vYjkXGX93RT
AC4+UWKHDKujbM05PG3nUn6Muv6ID+kptzP1EtTMBKx6eJf03cDp5UvMneg8RdEUkAF1cZdWantY
8D1LvEXhzYjeEPMlt3gkmEhA4dyRFERQRlidIMXhDomnCLyp9VQSPcPGN11KU/3Iq+yG8STEpZCW
RQFsFn6Z8k4XgyEkUAGrVOpvXAqIE2SD2kEkZxYMWJvfGvbfYsKPEYJeIxDs6bsMsOJyEd6ETDQ9
sLSKr9bEqmlGUlwDAjUOktj6q0qpxHVUIBFZVbaZL47J6SFww3s1Tl8GTJgpGNQM+90E3QANmE+y
VeBJZJ3rqJuAuutmd4EGu02b1LyuhDbu9dTqNnMwlR5DF46kWqNzwrEyjQMgfa37rnXuqZ1C4WuN
Yd9yWaDaqyI/qtt0O7U4SumMFUc7KSH1jm3waqCK3Al8alccBpWHsFzn3uTae7Qx1RV8cfEqxfSt
Gd0IyNFcL2ijdrng8G+FUb12wlWOgejVPfu7WMUcj96cWeZxTptuY+XlR6LJYUvEmX1u1AQrXIgs
vks0bo5q6RCEaTOPiyDpDW7dkCk36heHbJ2qgmxZYpijROnSJ6OcnkynimCITVz6liyWvFWvzZp0
lqo0I2SaJLakRIbEhZPu7NL95i6pLqLn2zGJTtFm0DjE+ly9KpccGL4LACBSi0NsZ/f08O7tJTXG
WfJj8nCM79sAKmxqY19ucSNgGw2zC8epQwgQw+Y5dQ1/WJJpZGV+tQ1QPzZJo8cuqR9Zr+7HuCTa
qEu2zayXjZcveTd91RL2FQBxGX1RjhDH5vYhWTJyepW0HGJ5F+Sd+ZwVo7pLZHvRLLJ1UlqoK5EY
7SbnRv+ghj0QYuFwbXLvwcvdFAYFEndD1FkR+oW2JzRw5fbA78exXaK40V402xwiwL4ISPtdwQus
bkwx0kW1FMWLmjQ7u2B6Kb2IL85jrdowH2nOTCn7qyA0Y+wCeLyyKGI7c9vtLKvjAjeK4BM3VAjE
0F3axHS2ekUnSbHaBy1sxzsmUwQQomFkXhMyqjAFPMJE36Zxnz9kSRqv+ah6f7CmnpTSRNK26ZTg
meFx7wepXl/HskXKMg2CJgajfrJYULR4XdB8lFVTeCGEQeC2pGsJTMG3IUM8rxrheXEwG2vZiisA
9saZYgvvfmDRDXWH+HbQsog5DsWgmszYSBQxv8nJJYKF2boY7JLg7QSpWDVrt0EqAW+SV0Xsw1hu
gPbSLWoDEklFGHmpHLjMiIprlh5ZBaVPRoU3Karw3EHpHqfWFV+7sLN3tTMFj6BqENaqyOqtnkYi
bdJoD0lkOtS2FX+FiVpfMwLkFhhZs37JZk05MQSb4c1kySNlzaMakYlWiolJQ8gUpR1vKtnrH/Sx
+4U6NXhK3KKExqiB6Xcs5ysnUqAGkDscW93w0RttfrYrY2DSScKZlETamAGSG8XO0o02h48OgsoT
TO4D1BimYYwAQjDF4N/Udc4kh7F6fRj7AIANvdHEy8eUdKg+sg9mlic3wxxU14EmkzNlH/l6anfd
ibhHjCHrR0aE3YrU5eZE25NQxQkuYxfD0MnbibczmZOvvcvLyIZpviAKvR2tIvd0OgVeOQ3xnjbk
LecQOZSMFjbIW8NXMq7mnZYp9+FYq8xGC5i7eiHPZepYWCbn2IPCzm1Pj69HZAGXOjTLWyuhvZbH
hK83Gnlelm0vuVvI4yEcT9xZCQLZY6XqPDpnlhfETr5lNtZAY6N9CnLUJgIAyGBvG+zCsfUB0LHw
XEEsFgK027wRb7HugEhJQJPT68DLplaI2HtSyoyunf2+C9heAhygZRE8AAzhVFxeA9YhBocx/OJS
uvqj0/M0Z5YukMDO7hFsIkIUvbdMskaMcHhVAKAnqwQ3071eOd+tNjnmQ8fuC5x5iGj36865x/e2
QhdjKHh+o4FxbIQJyklRbSjJxR61JUhcJA8VRB+/1onOcOfoIS/E1lKGzBOcCQV3OPcZjARcGLd6
L0cWlGiz+76mGZCME4CvTD3N/UzqHJduTrvkaysbfY+l2103yyftpFOwMXrSmpycrUcygiXnG4Be
+a239YA3dTbI1yTI3rdRvdNYYEgHZvwGj3hzdNQQdz9kjph213oKemddMnjktgvujaynAnyjbeza
Pm3ucctIb25h5wjEKztjLF9UhV0IFJ0X6IEvpPU6FUQVm9Y7edJEx0iNDGfDev/7lewf16i/KWP/
e8Xu9qM8veQf7f+Wctew6Tr++3LXe3lvXv6RZfQSkmS0e+k/svh31e/nT/lFAm980Y0fdO4Ghewv
EvhFHG9ikjFsDjdWNIXnr9UvOncDjhLlGUJgytJ/Fb/qF5Vimi6pioFbx6Xyd4rfn9xBn9JlxjbA
23klyLt+6nMmidRHI8gCf0A+kSTjVpjRhvREgh7M7Q/v0x/U2Rr1/4+3MBP9v3AXp8/isXT542/L
7DBXCD4jlJsMinIDzPIy5fWuTe1NgTtpduvnXLXWcnh0jY1iz+cwn9V1ZDzRg1zp8XgYMw51Vv9f
vKqf7ob/eFWGvtwPeXmfgt4fi/+giksXn37gV9Hky7TeZ2IAAa3bG43O6cxw3FbyNdLsjQOHmVmX
NwXkPwdhtbXk2tSr2z9/QUwDf/8+Obrh4D+nBY3RgfXy4yvKI7tS4M8Hfjt30ZZ+1x4jk3lBSBec
xwjxQ2Up2bnK+q7BsjcD9IGTJmeLajvtzUVh+01pCuuW3SHjgu4EB9Pk/Pl/7J3HetxImrXvZfbQ
A28WswHSMjPprTZ4KJKKgEfAA1c/L1TVf3XX9PRMrf9e1IpFUWICEZ855z1euSP+lZFvOX73po+c
PmRgWuZW5cUlSjsb0TYM4Vw6MLJYx4FhtJCaY4EKWzi7qlo2CgkLoISLrrQNa7VdbZebNGfazK6/
l8mVq92PZnW/xNx7rHlsBePFn9cIadA5UPp180q4zJRUdW5d88CyKVTNKyq8oyZVtAw/tPKE5o6B
1Ghd1ZRrpn3IguehH16GPiNUY4Y1VE/e0e6eCXQBzI3OZKj2Fq6Fos2Z9Io7MuoTL73OuX3wOke+
M0N4ja8cSaKFHTP/ys+zg6l3KK8sy9tNrXVwUQ9jvOp2KvXnncYGEn/MxnRpLySiRLu5DNLd4Q2b
ECP4Nj8zH6nYh52lKqQ/L64fXKGhjbySNXnuYIxC3pAMO5Ys+PuqQ9OOkchbfj38mMDe1Gq8rxoH
zTHDIs069J1bhMs4bDzY+SZ5koaCg35jlupcojFIEj8aEdfpenBV27yZg7/VU4SHyUM2VgetuUbT
s2ML9D5Qwtv2DzVV39v2A4kbgmqFNjq4abEWB/Nt0pBGSg5C4Xs7dr2RiNv+mgSx+iHp4u/CK7QL
Al9748HL0MglvYd7XHWR4NEyu5jo8MKuPoSl4iSsa35pzGZTIr3L/Ktln3hnLqJ6D6yEusty1pcm
Xu/zWB690X7wjN58cjNzOKLQ7t/GYYUOWoHYo2lDiYCmWzwXdVaSSWLFIWJeilng+agWYjR2D9zC
RCG7rbfpGhatYTkiFedv4U7vTjPnh9IpeloPNYiLHLBgMJi6cZrWvWuWwbvvzELtfr2nf2nc8//p
Jcnjvy7M/udL8pqrcQ34+9O1+Pv3/T4Ucr6Z7L9Wx4yHmZY77m/XYmD9GhetlEqePfZXf3ctukx+
8EIQ7Qy7C/cXOs+/DYWcbwY+HEo9bluHP9L7K/eiudrP/v62QlHqWxZrKCZNQCQ8809DIZIfTJ08
6uI4JxZKcu9deEnAy9gU19Ke43OSk31NQtpTVWfuxgFDv1f6lL9PtuNdUp/Av6n196kDwIydLC0u
Xbld+k8CRs4mbwImKv3KepoBio+ZPdwNDITD0bTQ89d9/tBKwDVp0DQHX9pvrCAjs3Uvc8uJ4Dss
deBkQ6KM73rQQy4a162exSQnpPHTJGN/h+wjD73CORfW7L57iZHvB8I92wpnQOYHyyUvFm6NsSvC
HMMuSkzc25o/7sZ2qDmF/N1CvrQIkbpj3CqoDibDW4niGsvf8U5Jm5FL8Mk9GY7YuvAIbOfWvMfj
e6qaWkRIZCMw3D8dI5muNBmn+NAzf9mbsnlI+N3eVElBFbBo9Z658NOk0whr47l3+GUGXW2d05l/
cmJl13bZ7ZWGTK6s1cVy+jby9arYJ1P3QbO+XMfPLWdO2CrCWsgRvLINmbNI6xDlzRtkiNscTbQq
bBUZfvmzs2FZBC6mdcvYTL4LOD19VIEg55mOsfEQI8IAD8EjsQ9c0oM293ea6QzYldvpqU8W52h5
xbbuzWmTZBVyDmSsk6cEye5CPmC2vpfW8CN26MVEa+e7aZp94DaFfeOwiQ9zdjWk0uISwK5O+lyH
Gxa7q3M0Ud4+WkV1b2XKlszhCDFPCzk/6Hm8INtru3qPj13cTO4FwewTWQFgfVO3vB0bTYuAkl7w
3N3IdNqgvn0R+cympWaL0lPJpWNzFk171Ejw0OmTRwEBH8nl7MwJH1V73TTdz6x8YAFb0xoG1sHx
6jyamdwh/N7a0xDpWG1DFVhaFE8kQNWmup4H/Zw5bLXIOwt938dtPx+nVn+Ki2cTIR5hR2AiJnf9
2elR6VrY5LX+RFBEEnF3O1gNkOzuSlm2XEmjsVdorkvHeLfRc50WI/jJruhiZUto68WVF6tbq/PR
R6cbZH/3zSKNtwFBmA6NNtnapLo9BC68pZholdCcPYdpX6PdIGdzbpGSYe4IEPqXoBVYWav+RLpJ
0kXt7Li3ubLqKytu51NqNz43ipIYz0txImzAP5I93h/J9MtfUgvaPFrlNjlLU+pHmYrmMGMJfWw9
1tY8qu2RLfn8xpoPLKwaq1vpWsPR88r8O32kh5IL8kGur5a+unRP0q2CU40Aj7ttHHedYSCq05bp
Ugx28bh0yfRI2kN/lSKPfCoogHZqQE8QNnXQvHfMlDbKkANJB4FzIRagPlMdjHeYGaxrx1j6q474
gzcjzXtme+ieJ2rdEyaM7NjIwLlZmkp+WfbEzdkScviJGZ0RL2HhwYVlZ3JJ62A8O3HenfLYN5iI
DIN+6/uTfj9ag7omJMM4F1kln5g9BBcVIFPhUfHOljbqZ2qFrmXJhNMQPr63N3Izv6Y/EBvZdfNd
mku9/F+KeevXqP4PHwCLAliINmGjHNysDugz/rF2zpg0Vla7IJESIr+u7aYajmk7tNdqVQ/2MYDi
2hjHcDZRSBtjtmxGpK5sXZHZ2F3/5A6ttsutmeWXl67mhdao4M8n+o74qTZCRCmQU/fwOMFoOrdu
qaenTi+uvdgFDaOC5ZYZNz197OeXmSwV7EbyyUFWhtYtcA4wRIuI4b8Tytl5bBopw74fixu3F1Cy
xrmPH+txNDVCP2e09K23qHIjS/7gkOEHszsXLSoMBVArUZvEw7TXC7KCtgNasDeE0SrZUAFVW2cx
yifCGPw3mKpXbd4Rh2QC2fc0kii6Mpotd1OXM2a1zis3iZ5jvy9IJLWEfZgLvDR9b93XU3eWdfMQ
E3IGBUTv2IE4mJ+SCa9XnJBxlmShRWxC5I3pHBmyOLWLPZzipjp7Ca9/kswIoJCyj2UCpLFvqMUZ
p4dqdMWHHJwRCfZo7zS0ikCKXee6Yv/JGWPkO09m6T12a7Gp8Sxf98vorbY5HqWFIXe4YMg9Y7bz
znOftmcIpcGld3T5JHVhnkXiqusM1+59Zbj6rcxggUXQ7LoTn/V0RryYXEYdtRQjGZ535k3tpyfK
wQ5p6+UXDJsympp42jXrmzKv74y/vj3m+h716xuVtz6K3niyrjNkrXe1StTZ1kvuZ9kOqJW4KuGE
tvB/CqSNFP1Iadc3OFjfZX19q2MvKx8hIEwXvKDiWA/WyISKcwCsRXCal9E91XZFVrwq1+dA+Q9o
1vLvyXqaLOu5sqwnjL2eNc566nTr+bOsJ1GynkmBVuvHjBz4cylcjqwJRMpL4y/9Mc2K4Fh3ozjl
XS+joXP99zQ351Mda2xLEMncyoJ0zBUe2p8oQNwPhtByP4HO2FFZu7f839pNr4QbGRVIuCQBRRbN
bHtKaN0NQVztElChZEwc2p0fZGgxwfCnI0IK2J0bQuPcIjKE1cxguWQxXJde6ke6oxwIF0x7l40Z
TE5wwHWE+alkIFa/sG1s6MucrO7AK1lZd6hEM4izSdvA1LRFZRf2nT/0GNtKEqUalQB/1IUGscmX
chabYJ6UIGHLWbivESPoOFXWwVpdptXeV511Y2mDefHF5NxNmmfs8sBqtw3UkPt2aZwMu2Rc6Hti
6PJ8qzUGwoaYFRSmn5oVFGghesMASU7YeIvUtn2RUwExFu7zyOPYfF1yIhyQDJQGZ8ucpgGPmKGM
c2N15n3Gtl2RsXXnxTOO1DQdt3o71/iDykML9Bu1RvfUDWd3gRonYv3i+UF9sckyojHTYlSNFsrg
Jokj3etRgcTIkYgKnDZFVY+hZXss7ob0O4yScTen44dRWiryGwur4mzexroar8n9MyPU1j8S7wc2
seAKDkDCeTObjAm4BqyKQIrU0/eerO6YRdynFduKKfdvjRgIpCw8NxIFGqxe2d6pcyf3gNYH/Gti
XRHWeI8hgDsvMayzxv2/1Zf6I28rbf2MkGfPNalqcrzlOn9ajDr56SC3P7b9MoRjXi0nlIHMJ7Bx
PRu+Pm9SQ80/gwrrb0TeSW1FbdPpKfStxBO/ecv+3ec9zvXXf/7H+2eRcMIz004+un/Sr/3L3f/l
vVyX///8235v8+xv7LV0+JJwklFhrB3b77t/pp+0f+STkz4SuP9ga3e+sYZHQoAMFCQZyo0/2jzr
G4EZq92P+eiKGHT/Upv3izX+R8HgAWBy+DGATwMH/IfzZ3iEo1qU89jCDmmTFIcZh1gkkuDK7hbU
O52ASI5F4zHDcre34XtFQi7TU9F2eE+N5KURgbpoyl/uRVxMJ88ch/t2sAnWKhi8LAZ1/Mjy0Zwq
nUUyk/1QNvGzbfrFBS7psW0Qmdmoyk/kId5rpAEyEZrkD0ej5nWGFO3nkN+mPkqDME8hBYWtO3ch
xSu3Ju0o+Bw2/Y/BTIsxxV3MFGmuL5xZk9w4ambpJauKyzJmWVdn3kErA9s5BG0wPdDXydekrr9w
r5beRnQW3topSb8nZvoDo6Z+wORwnZYuvieZZ6cRad2mtWyCx+z557oV3th9qYD4oR1rUU7ewwNR
jAKdw9wzzxmL1cubONQKzQh3SiWkS8rkdeAeCVOcxTlxZGv6WzsqlMnWUSej7jn1AvwWei92DWZ0
7j0zyEJ61PpeH9PP0WltRJoxOD45YxA29JFmsNW/F8bEMolsqIGQVJyPpHKIh2Gcos4atYeh9/K7
IXe1fT46cbmp7Vi/wyzg1yHbYlQduJeI2DEYI9Fkj9xhHKUZ9tlfFWqyFquxCfSuU3aBy5i5GhvV
nAFmXuPMPjac7Kd6yrt0Fy8mO2GbbKr4tJABPuykrwWnoWr7l85sYnJyldvKfTCDUFSdo8xQBoty
N4MDfA/rhT7E5JjiywrtwtY/XGVNzyUi4AF9WuuxkPMUW6qBsDdEvNoc3AKGxcNfINQiIS3wHI7L
cQlAHwC0eWWB3FwW9O+syatUrELvmA4RaLyx6UYNl3OX0zzVuKlIaR5uHNtqjbs5ww8aBWkLzUS3
vdzbjrZBwRs0FM73aePFuCBnvGRXPGEWOkFK7WVDiWKShDYirq+T4uQ1vRDbbq6bes/d2PKZo425
6tqMUnY0GmeM8JreQV07+plORiAgYWz32bbTu2IzoBKnFvOoya1r2GaveevdTumajZboJpVvc5Ad
TbLT6Jec2MhVXHk/rG13bT8gSt3Ohj1fJ2sbWxDtNvbqnAqiH7MKNejFZWxJvQlovBZL1DUVH5k5
Avcs5uIo9My6TWZL++Jx3lRE1aBDuDU7iGHl5N/pOpbUapxCdhX6LijQm/BP/Wktd0U3bFqIPBty
FF4LzUzvWl0/4pdPNmODPgESi80IJ3VpXtHsJHlGlpIWM/Vob3133rQQRamMkSEPji8Ov+YEvSUf
C2uQuPi8lIvQwrmExTJ0XbxpwYyp1yiqNpqxraOxqLR328bRqrw9liPJQrkaQ7Spq8xTZ9ReWRsP
U51iqmRVWKTL6qInqfs9mMUDmXnJJsE7vB9joqCHPt1lNgwgw/K6CN2l97HYC+WQMW8Nf2rPppli
l4r9oyT29jg43gNH34XoWBFaajaxGoHzR009p3m+s3Gh7lWAggPRwp6NzGeOZ4TdxfwlsvjGkiOu
5wWWqd36jxriqK+x87Mf/SJ+/t0U8p+soMxfIWl/HPdrf8hOhXgX9maAeT3vT7uVsp7wxCdGcNAE
xH5ZQCAMlpwdvZhq50ZWLm+JtvR4MBx8Fhe9mpJXkIjMGKZhYE2C6UdyToI+dtmcMBJPzbpfJb5Z
M/NcJj5ljJFV7FPQpD9XTWl8gJngfTaaEewiQxVPhYzeGnczI1AxybpthqvMkGx6pEBLemwMh8MC
D8uJKnGAqvrrNNF+nSzq1ynTrgcOwnaJlqCbPZNCmeWBbJqSvk3Hb4pWIL3vUo0RFM4h79goxTG1
Nl1mXIOQWjlUKMPPOQ6fEWczYbLJan4bzmAkxpOjlyczzeQJ5Vi6xfQ6RVh8JYHkIojMErshHuH7
ZW0TIdG3Z7eMnb1SJjKCoSM7uEqwWk3xno7bvMKc0H0ZflViRKMxVRb4u23WKnDfbQZLD3NFFfSR
uyQzQVwLb4urpw1PNwtT+pvaSLOHZG6N8TQj843ydKR3JnJ5OwVg3dhEFRvEyuWzXHtvFg5MMmjH
k6pJT7Mw7FvMjrip/FiUbxwKGP2Ut+wcgqih3YI65wNV6Q32Wf9T4DkAbZ7eNXllXrk6ZVMlitS4
MAvMrmmJKC2738pM8iqTc4Gk8SRpFW5w1Gp7D+nShx8P2h4mYHeL2ToOK0+Ij1glvK1YFvvvs8Pp
NfiDecNOQ79LmNGCsTF+2HlsHPSpLZjPOsj3zKK5zZk14Icy4XKRTECncMVt16CT0wa6UdIo3KmB
qo55LmJdm9CQhKqbz3XnvEqxTFt+cy848slLyRJ04ligtzjKh9Csjcci6CCF9dMB/gcBTDlJLJP1
KXRj3LlK+yD6EF1SaRv7WnZXFnBv1NLn3DRObRG/xMLa4EI9oiH+gaghFFVwrQ8DU82+d3bT0n8W
cjKu4Tl+ocZC+tHX9sbw9GbnT5p/qIzuHYNzeyXXTVTrZvJzRlh9Nbh+e1dU5nwEGrNg2ERDXhSZ
vx+G9oNikdWjY30ONlNeAEFuhKLN3xRGkpxsDMoL/tN9MevGdamCS9osc2RlpLKXpTZvLM+odlZX
x5HqEbQMTrMwfetR1gw5KEdOK5JCt53P6BMuZ1W33WWpjQZFDVg0z66ZTk7mA6ns0yU3jARIocms
xJhdig+DlNPJM+4yp2whT4otIv7kiF0qjwQzhpywTWTPbuCYY2hquf1FrDqq7t6of5K8SHQNqeA7
u18qNpj4dK3C5KuJIzaplaV7NU6rkaw3Z/T8HqRkd5rNF2/uuzocmkJ/TZykeyZIWSfeKEnTn7i7
cLsWMQFbaS+6FYs4tfVea3optpVqCpRR3NHNeltnvy7u+tclTmgjF7rl5SI5+L8u+uHXpb/8KgBW
ngFCoF+Fgf2rSHDXeoHhUPfvbus3XfT/rdsCBvs/b9UuXwKU2Pv8/k/6Lb7x/2mtPU4RVmAGrROS
Zr7yW7/lB9/QFIAMZ2Tt/f6Vv6lN3G+6u1LTA4xXGKGCv5ObON/IumAGhTIa6diKG/6Ttvpfaa1N
608iEPotdNtwWmj4bP4w+08XMOKxDpqV5x6aoLHFwVQZrhOiAKYGqXUiP6csz6+YHkz1EX1E/2Ab
sy+27mikyw6gifWkUnZyZeeSVF67GabtItG4WZ2xm9S+0KT1tFbKl3gcdUy6Gm4ZyymRXnnkT/Sh
bdtpcGiryidgZPZVfda1CpcfKSeR4wheEj/GuNA6YPPAPuZr8WNoj+DB1Mnvvf6VPIg8LFM/2Bp6
nkWq9O917hGAJfr1PHPxQ9NRRNC0Q/OhIFBg/EK1qBg2CXHWU0KPmQQby9mRlPmb0WYCDO4TTPWS
Fwevb4obZSbmIXZ8Es2dxTrMyUwDaROkxFE2Ab/KZ/dulFbw6FeBvx+NbLzUfh5E6VwMoRVY+tZq
iprFXUD7KF1aSEQqz0Plj/19XE21F6q2ujeYEKIrqJO52FYIjXRKujhB7VqOw53iHMQiXXJ+n1XS
peM+9oeBPLIxp/oMSjWJTUtPgEtXQ6IYQs6g1xHGjDkkHyCv3C3Ejc03jfDd8s6wdUY8hBDEzSFL
tSZm1+Yby7HXO/xY8TAGGErT2Bi2fY83ckfBm7+SP6+cO4zfnYmyk+US4l3YryyrzGwOraUd+l3s
tsPe63T5qVe18KKiLoJ92fTGs0PmVLMRuhBrbsjPAMdRr43q1ix981w1M3BPS9cOGoqXV4y8Uwjz
6hZsNUWdGjvu+alg8dSMm2JWyR1zbub/OvnKFfkfRHE5+Klbu2w/rWLwDpWpyWSfDEtibPJKVxvg
N/4jE08gMLOH3HVTJJ3/QN70fB7BzNMgJs46kskfOgLmN6ggMN0iBd7Dy66udI/emtgjsdUT/4qh
+erXNJbHGBbBblCVc4XVDI1tqu2BLeg3wu+jrGrbh9kmRl4abnuj0egR/TuKAr8Pyx07b8garyrp
FaHCYCf2FQLJM1t0yoiUjfOM8PfcKAqd1QydPPK09qeKzTzBKibyVSDsSXqcRTbWYRX3G9a9bpjX
oj+KYcxuAuqet47Plh6uio02AmmAl2Aep4lEI23EN9esBurCe56SpLhTc7WvMOlvVaAvz1jOkk/H
1MZt43v1Q9GLliFjn/J7T+e9mwr15gVIv3MK80vdzV9V39dFWM9msfUZexyIyU13LkTj7BUjnfsw
VjPDB0Nm3vd6hrKx1QvXPq7WebaxU4/bAUWrq5n91hlUv9NVo/awz8aomRwMd4aFindKYWY1Ij/k
gXalYwnjhCmmi+vo/Wust4hjW5HfisBSV22dlvTCMrhZpTHv9jjE3W+G5H8PIf9P16L9LxWZkURp
kqDFlP/9Xly/83cVpvvNJxwz4NIhbRG/ERfP7ypM9xvGI2R4LvcSadDcfb9fixYc4oBIZhanaEGw
If2hNuFLTCy5SV00yCyRyFn5C9eisd56f7SlqwSGxSU1bMDfQrcJY/7HtWUvXa/Qi/VpHxv1VJDd
8qo8EJO+yX2JAbGZ3jpN/xFnRvPF2L78Pq4AQ3eQst/a7VhtvaFqth5rsNfGGKqroajFxvCT/NPJ
Rf/yb+XTL+/a//YwMjog8U7/lyNxbN3vXZe0/+15/OObf3sgffubvYp4VwQ1n77+h/7J17+ZkAeY
jdNZMpNev/K3Qs3+Zujm+kjqZMmBKODv8rv+yfAYtPMU+a4N8YfRhvVXnkie8z89ki48DR7EwPTN
NdfizypUZsZDxn/TzrMrae4mg0ZzbFMTEXsASjS0arAbW7I8uP8HESMh8ry6Xzb2xKw0xBxNihMq
rnNJhRJWPZTAsI/hVWIWyB+yZNQenVUaKKZqzZkv5akpPJ25r+MVe5BAwdazuKXbspWfg+Uv6DFg
UksSeEiejCfQa+Ts4LmNyes6CaO0mYAwDoqAns537lQVkD6XB9Fb2HSJryyK3g/NgYlUnzTNSfoU
R5NPIb1jDMNiKp4E3Egvn6EHleaomCDMtIp9vugPsZPkr9Y0iYfKxJbu6kzI8cOIy5yTdoRdZlh+
0AQ73ydpe0CYcEuOgBqJMs2OTmoCoWmIj42q1IBGCuW1vJ3aFgHvkqXbUuO3U5rTSegdU9pCElhr
NZQ82NbYDMD3B4Rr/FhJY0ALqx6Aaecn2VlJN/sxupDe0HfmwaeoNPFkcpfT93lYmaF4aSZTLXMo
Nx3lyjawMjvULeY8JOWaVykfAE5H2GbUYMMJ8O3znKCc2XjmBCRxacuJWUupV9EyqRKcxZJZG4sm
4tK7Y/qelHbxpZsxDq1mmGsNGtKAcUcP5vYMBAbZh9Mi0iyKhfwapkJiitwSLzHlInBY0x3FhZjr
4GoC1vIm27jtooKIG53+NqkUo1/TjWAQylfqEpuRom7Kg9Xyc4zZKodN1ox+EGUCa+XqWy8ZABPl
TrQCKT4Hpvb9J+6qUe4scJuHPtGCvdd7qB1M4c5EmPXADT3LB3uJ/7996mzLvMV8bp9jt28fZSmr
d0GeXBq6MG6DE5BzCxW4P9UfqnDmtzaQlbFxEO9RC6dN/d3omdeFi+E62T5Ny+aBmPvg1rYNkieW
egzOKfXZbSEVkAu/lIYZBZPf3FEbT8+tzTQDS46ufREY4+D7MYzm1fay4odL4MHen2a+XpnB+NiW
pVUA3ixYsTddKucD6jv8LIMmS9yaOOxIMsanSCMUCjmOz4E71vdOVy1Hi4Uv722mDqzyNYgBtcua
WEdQuVHCmVQU62b2Q/Byrd8as7G3mzxXBz1p02ZrM5thxsvqP8dZxBrezif9RTD+f11L0RnnaLWs
8gw+QB9iAIrs2Xfo6hTJ3q3O/if0FDPtpZWgHGP3K87N5W0U09aIK0Rao/VRDQEicz1Lmx+ON0FK
hRAzvU2swDaqlyiVtXZ8xBVXn6VvxYeMleJVWeQjPkLR8WUvoZiEtfiytB5WStEC/TGJz2Wd1lVX
nr5AcUUICfQRht4OwCZ2e0xTB3JC9vy9F2YjxJKyMjJD4BANGnUSlhbTi58Dk7Fj2aE5IqMkcCPN
6FuwgF1Tq4gCW23kUhLMay+JbkTFOBXV1sQdVdB7qeQr7Wv5tHhSnvTMyMQWnYHJ5ot9w6vGi0IQ
L4LPPsyU6t8KK5UNr0jHZiZLFl7tpXDULdjtYt6VfcqorlhqYFxa3YUdxUQS0jD110plM6b8sqqO
XdG2r+1q00PO85kVQ8qQq+GcHvKcYWWQrc6qXmPQhN/iSe/MlMQdkn/DQE7Dix2L5mzFUr4ZqJ9o
c51i2fYmdkgeWHb4EWB9HSuAWryPtvTzgwDsr6vEBnlcUnVwlaCTEOCqPm1NoDlg7ISKqezG8ZL0
jKOiwBGzQ+sIjDPS2t6XEZM34KP8O13vwN5Q+mGbCsPaZHrQfs12i/x8nLwQOhS3jD0Uh6Zo1FXs
JiXdPTUR6ytCXzbFmGfd3oQlLg8V0cg7O3E7/VAsJaqtFGNVAhrDdVjK9hbyfFZkbDJ5NNXPiYBr
JDmVuTFakFOhv0wcTkFePpQarxspL8m0yUel3hKv1W1kFb5/19WN+UxvB/zLVZl51mVlPgXNoF7J
UPOv/DQXdGheB9fVr4V1UxNndOMiYnlSM8Ifjg2Xx8drh9zazbWRFZs2GS6z17lrd2iLZwYOerGZ
Ks/4qStC0E/8DaWFF9iB+Cr92X/rQLKioM/N9sJ76xSH2DbxDzSj4z5yNjXnoQjS6zGuzB1eEzI8
YxP7xqQ1CyAyLdFklC+5sdNUlaC1jb2XOdXHMMfTe5OlgR7Rf9dhMFbJLYkLZSQXwyC8wK2Y70v1
3LMne6oDq94Yc/9W65712MFGus1IQd30WWodlFPoj1DftC8zJV4vNIXZb8DnWUcMjBgXJTkwj4Uu
vFuvSh6rStdu42qON9lcsiIZZJrdaim6LWHXVR+N+FLwqgTkzm0TvSTvuOPXJqPZS1czTo4mkSch
t+p3qPMxOsdeID3zMmRySzWCQ8YODk8E+l4+Lh+5NBLUvSptgMBW8qZy8/Zc1IO3rUc3+Z50MAfZ
De6nPpj2cYKwyXOL5D3uZ1yP/pjd+4QU7fFXLgdnkOVOgQtgGOyb2m9B0XMvLYYvUHGbi+cUxfdc
Dsh+fcOc8G7kGQI3aEUrMbfmcGnRThzxz3SPasHQUWqNZI+uN9tudZYWnkDpnbE0xLhrW3ubAygi
BnV4dLha7myNrSBZhWMWhzLDB1mxJnhf4B9e/JYFzpYTQR6HKpbXQh/MB93u61sc9ikAG4F+Di82
LFdHkvme25mxh6Vj7lN/8q+BRInuVGIdgaKny/zipkQigT6N33rgb/cd7dHPRuWWx61MKUGgSY0F
1FCrVMeYG61GOtGX+W0yEXsaOuhiub8LtEJN2yVQh+1qfjEXkoQgftS3WQ2yh2hbTwHPbw3r3R0o
mjddKuSza7eyYVXlVxqCAwzvtkhZObMzZsvEUKOMQGPO4zEgobiCe5C6L4PGG1kWyXDvCaX2XVYY
N6MpTajCTotSotc4HggVE3u3yLs3cHbVXYMkO8C61JPXqnR1cmXGu7qwBDp7szWfG4ZDUOSRPN5R
wKJbUMEgX6XRIcjNxwH7t51J61FPJ/VimWl9G7TwXNA/L9d+74oh5Nqyp42jQIyTypYsBbwd77Oy
bcYZZJ/O19oQl1dBXer7ZgkQXTdjp+Eq9dyPZfE7g3BGe37vZIeum4mltrXneviRmmB2dqjVemY+
EiULasm7IeuM/rd/JXqsMkLxPMCP8x4tLH/huIzOCy+nBccyKetbf6VBSFU8OVl+n0t2wVMu2nNQ
SOxKVswmCocC2tECWmoEo6rblBaz3zCO3eCFVQk3SFyPAoGXTYJTyFzJek7dWJ0DYuHug6py7wdA
Rheal/zcijl/1fCzp5FLbMNHNi9yD8jCYbFKYus1qvxhgPDbTd/9ZNbnq2qyhhknmDFkV7I0DdxC
QsyHDkffR5wLeOuljtuhhJdJTGQNkjk0Gz9gFSTwV3NzfWlG634JETf9dkgzFID9AnV24xZ81ght
rMTcm1WQPEGBNXfkF6Svi6Yt97D8wJ8Ddwu42+TwbIAtukcRl1/DVVxul8Tqvqxfl28Tp2ts5MIi
exTx/Szn9sdU+e3Fg8z52ID2NZQQLhvnwX2XYFQBB9u+xLURE/EXmS6sDMCg1g1I53Gjj0LIUCYz
Yo82d4I+1Es7yw59n670HNVyaKgKyQubIedVF4bCTKI61oN60oyh0vX6w9ZU91/snUlz3FiWpf9K
WC161ZBhfACsrMusfR7opJPiqA3MOQjz9DDj1/cHSowSIyJjYlZaLpqLtJSCgrvDAbz77j3nOxug
buGBOXN+GaZdeSfxRz9XJdrKBK3RbaupqA17uspbt22qeqV1kLnmKdy9reKao7IloV3d6Dbuy1ga
ACCtIai/BGySk1kv6+YsDIy0WMfCqZlkaVV0xpYAvKDs9E3Rq2U8A19Pp9wKqEOHFuxI0GRFsTCK
CcMRQTQgsdBW+OoI3tulaYRhrMUOkix0T8uPQJ7HTYMam+rGaKK1pVbRxrEydA+oV/Qrnytz02ki
e3TyMf0y7bJrXoHwikVjGspntZHNMU00eRf3OBNizUgpVVnw50BRxnmBDpv/0qqUGIqe7yt1KM5y
14eugJwy9+Z5kkenNE9ksEEA4l/g/ucjxDEkFO6HKLps3PSrBJ9kcLuk6w6yylGZ4lFmA+kKczla
1t5nFgpeFabCNVl/7lWvR+PSdEbdxOjWiHgf0Wxv0Nwb1a4KLUdfiNE0J0KCKDZVDRyttbJQYWsa
0JFM9DC1NrKu+Goo49XUhYBudeRNsSKdQmYpYp6FXuXNANSQ75YRDmBOenuPwa9Fjt3Y1dE0nRBM
gmUE6XmmxmIJsSPYVzpUExm343PqaGI19n1aT2VkWiztJpDOHDF0uHVj6rLej/ODL19BOQRHX5aM
d29Sa9pTMN1JcOuzis9VR5MXZoPiMyXGYIOdKtu0oJK3WTMEJWkRaY8UTujqGmZevlWIVyFDygmx
gooxOaBVK/WtISV+Fbvpp4mn3TFg+P/NrD/ZzMI9bhm/21q9fsHF55+y9xNHob39y++dLO2Toeti
snRzPJQ1tJK+t1ZtrO+0kWghfWtk/XdvVXPxvqP+pLdq6XRmHQyFb50sC4kn/a9J4sHgiZHlX+lk
ccRfdrIsy9CETrsW46CB1vR9czWMHdiuUeevKrW+EgjjNmndgwjC1rpylbR7wfabQVFx3Q2dAQCj
fVKtsPziDB5TY+Xm9EGWLRginrdaZ11WGMSZSXnZFu1YOkMd2eP/8MXBcHwbpKQLZ4XV7VkCh1iN
TBKg2PdF/Yhhg+SWaGr6zWQfintmuMFtXWTVoQS+KQlirEOPnAbV2dv96GypMagpet9ykw352ZOV
l7ZS05hQjK2se2KWJJcD/S8n7tp7QU04t/JCB6CiiZCE08E2N1I4IfXpWMTzVJrk0YCooC5C1TDP
SgFgW096V7IjdZQMpJRP9d+bZj5H915gPVHwFTWeE2brnvb1DVUrVYTqjAha7LAmyzvyric/A00d
PE0DFhgBxZL+DFsTpScjgpZCeAEiqr2VmRXGS0Tq6h5kLzKMbjjXBq3dhFrVPeUqZbJiJBV43aSq
Luq4V4JFlyXtfEg069ZTO+OsJnTgmrGOOkVAxzgGDbslg6il3EHgs5SG7z87A9kCc1/00xtne4Wl
mDqe6ZOVO3KTN3p+piYhZky+5uxRNIW1JT0O+0CLtJA36bg2fbIgJ5g50i70FDgrhKdhWHhIKKnh
FWI7fEuEa7qNOe0nTW5NDJeLturAMlUq2g6dBQph6VXTh8qsi/wWLyhk9bOUxA125pRnJz8oo103
2OQtWZdNhAzQKRRKUeiRfmLbqLncRdtXOftgrV246MU2YAjC24IN8WLswdgAPE6uFMXGhe2AmMIS
xVQPqdBcqTvjgq2+ukycyN/wUFb3fKPeVleqcpUSgv6lHMdxF5i+d8yNLDoMEReqzDv7sY4zcsQN
gj3jnJZbmhHIUHY0cmHDelETHOO4B+joyuKGrZy38hvHPIVaM+xDVcLlNGS+EpRihi2rO6qQh5Qi
ZqbZPR7BssWo2YIWyGiXmUuE4eHntO82EgBUwUavCZhsFivfJgkozhKc973DuLIpmg0OFwyTqq4T
SlpUfnjNfWAfKi0VVwiORbZR656YnEDx7itbda7NOsrjBYlVhrPml0Ls6r2R+rNQJsNnndJ+gynF
Olc5fbSBWB1nuuOG25T9rDJLc2HeMuE3z4mrMDYaWxybOp2YD8/uwq9kHBQr2VEkzYbeqx4ZC6O9
bRrHvbYzEqIi0qf4+gVtLwStYjii4wouoXyJBRNhFS/M6PjHAjOKvoCsH171joPToxugaxnkxTwU
YVSch6HZ7QY1s86ZCYdyht9u5EjIS8E+aFeuXtobZyzBZHmF1V47bq/fNKndbYCqDo9uEqaAr6F2
begJm49c3+HXQLSGgXdYKx1Mr3pw0tAlJvOSGTjVe2DbF5FJq3dQU91CDJgahGfkUbnu/JJksdTy
gnXRxNkF4kLjuk3xlXnS0j/HaWWckaOp8yZB7xyDsNHgP4hSI5Oj9s11g5z7YuwiDYezD0y5C+uz
GrftU8QlzLfqGfptlVf1GRp4Y+lpY7nBARCSLJ4451mWYn5lfJ1NLVtP3Quv0DZuiX3J0toI4msc
k38IfXaYSUXTrhVLkP1hiwSeXaTZ5zY4vksgyOqVqfc6rHY8X8GuwE9GxlWqGvOmGORTN+Yj1ZRa
zW21iFBrWOVcNM4uKgdMSU6Ul/WM/Zgk1SCPscp1ZbVE4hrsDDUJNp2bnSNarNne0h9lw0TWbeDW
2qZ3tPRSRCSUWdy4S5SJ4VryPzPsqNnnqjVoYxDhBKjfvWij0D+Q48B+yHDxp/keSCsdBlYp63bv
i1Tf2HTyH+OxjA9ti7A+yrx6HaSWvSfThO+Q7vaZ54IET5qIFoFdZftsGKJxnltNt7TT9FGrknyJ
DkFuDDMTd1A3VsJp7iKBApBbP9hqFINBqQcLUNzts5nTwKwICxOVMszJScLQlCtkVzH0DhUCq6zG
gsimhRe6YtoLyxPKpYabYDMwm9kCFtypvrRIpBS9uqxB+d9PASYEkUBWudQ9k5Ap31eKpYRqMWbJ
9Zja/Sq1WozEQXGfkMK3TQp2vUKGj5HSdsmOUG1U8IXbQE30Mb1iFRj7Ve2Z7RXg3eiAureA01LU
51LX97ZjfWn6YkMkGoLvamSc1FcNJDDkiU6unwHDHwk+ChwVspp0A6wGbk6Hh3C8PelsDr3IYiSj
oscCS3iwyv9tyHdZo4/cSfiu0RybdzksxoBBH+PWmmCDMO+KTSuTUzok6U4konkwkqJy514wYKgd
6nbNBICyHuZdeVXWiVyPZeckqIIc6oS2b/Zp4MfpCg0oIpsBG8rYKMZLWvttuGSJRyNvFnVAMaP4
CSjDJpyC7SrWgVCvcgi+OjOz+ZhE4inDd3Bhi7q7CGM670WGoNvuWMRctxnmiaEf0EFd8LFEzKMK
HzzAl9KYE9+MIBtXV3/recGzy+X+MFqCFKn6YAVOs0K+O+2LvPIqFKBziXlKDbQTVc+HYnqjMmC6
RNMxPig+XDPfTvodIhN3gkey7VO7GnGmK0mkdWLrsdJj0CO88MzX6n7puAZ+hlSxV9Io5E1us2nw
RbLEAQBBRabNsYg8/za22HemdDG+Gqqd3HetWax0e7TwoSd0fTZJjQmyy0CboICXhcOHb1UQg2Z2
ZA3o1k0St+eO5Yw7nYLsNhzteNdXSr8rdcdfGGWJdD+1ahYk24KPnuU6cakhcnfJubLcenxCnqRu
HACDC8MavRUar5a8Bo3EncCCLxjfDAITT22RmWSRr12gstEra2GriNUcuOV0muGENp3EgI2F3sq5
FONeLHUVyw0PYniLHR4boSyIcLxUjNLY5XlnbuNisEDnePkJFXQxr8ghnFtViqXOydRVQa4UK4yO
aEDSpyYDQwNwXXartKi8A7PYaBYOnr4qyOlctFNiemjo537b7Enw+KppVRCCgsAmPbeo9p+bpFqa
o4V4iG5Pe+4yMFxlflfu69EP1tBEZ5MUxpi8Ie117cn6ZjAxPJLr2a46rT9XfSYaWDrJwApEtMCw
nM3Av8CT82iNE2TlovayericRv/AP2oJibfHR4yqBMjQJ16ZuFXO1CI27jjfk2FHNFk8J2MXgHAQ
m0vLR8aVhWYAHsC2L4uWtdxrCpUkJUI6sJ2CgvBG71KFS3WWqll81gYg6kFyxNaRO9QFUlAE8ox9
SHpJgKX1MqqI7Mzayy4AJmvncOgFIqzEenFB7h8ElIFZ2AXhZwNVPVJ5YUItLbMQ93VaH3hsJtty
jLtFVdpPfgMq286iZOGbUXNeQ1B/MM26XmZRBvgNeRNo88GIikMBoILKPzTCbZ5CmkDiXgw8PWpS
KMc+W+GUbDautAVoP3u4QpePSxY66S4PbQ8KiQvNqMdw0BlVdtHj7MqF7R1VQqwfOtUpN4ZdhAvi
qUAlUYMPflRixhXaMpUo+YZAIwXSjljpCs+HbGRoS7JNjUXjipCZU2zdMeqlMQ1L8KJseOBRP+b3
2NKtCeEd7zS803hxKvPM0Wr0haOPQAuGrR9c+nrC2KgRDWPXsX/yBjSTAqDKzHN0Xnmo2lVls473
mH32uV3eiLoF46h4VJmpgLBIQSSlvx39eI1qvdhqKYiVFs0AKyo9f4OSd6ECBZnFqrJQ6eAwSSHm
1Cm6pxCoNQjqIt1FkiyXFjfF1kA2u7P7JlkSW6Uu+jT2Nh1EVFcteECWSbS1k+cO8uizT8DANso5
FCWsOlO7RD4NSjDsE9CZ1Wwy8BDHmCuMDzuCB3J2fdnYcfrMzrxQLAdOcBDLY9eQ4ADloXhk2FSe
N7EGkECnQ47PDsilBtMWd7+yqe2hhkEIwrz3w+Gz55HsWKlRcoo1d+SjFMA58f0/sRnTmcVKbYG8
0JwBTy9vaFV2VzRugKyWmaE9ZHaufEltt1nhuis2Vs/kl9DOpHCZ5qdsempHO0oMfXOvZQrmxDlQ
AteNVw454CRNdrkY2cm14byo+L4srFL3Q9Z3XFmdWOdK1hHU1RwMZkgCI4JNNsVMNIyG2tD56lLw
Yxg+6zO47h527b7NIK5gLqY8VXexwCLMHPGl7PpN56NinaaAQmvDY8iSiBkhGzaVY/urwZTltjXy
ehvzKUlFyNsT3iC5dIEt3DLDdM/yIfeeFGqmyXxAcG4rLXfN12MuXYSZB2NMijOEKOkDBPiG2siy
trlKSdsYCk1HHOHKEipFqG7c0UKAnGlKf1ZmGY94PBvuWievY4Y5iYnEQDN35cnIeULjgMnEqyya
kolnfwGUJsBuqk58W1AiLQt3cM/rbkzuAfKH6+E1b0U3+pPIgpS1I860Y9IMKs+ybLz0FQX7jzX2
lwpOyGpGDFQ7R6atw4+1x+1Ip+LKTWF9+IMXrmmsFvcF6xuPeOJq7MFMlyLu5MGpdbXB/1GIZVNr
Ku3TMr+srVooVCytfIH50l4rGXDYGfbUChljLpZdM5BmFQ+6A8/AKNd2pX8N4wzzaxB49DAxlR8d
X1PnGM/CWx4c9VyqVRMsCsVqDr1NBJ4EpbpShiG9B9xD5ToShJBxu8+COsnPPUkwIcGYjL7GahwW
eZABVzNTvTrGdl1cUFyjWjD8fNjISOdRU7KIXoGQlYCWAivBPZc661gb5eeooIZlGBunG4LLzIXL
LuZM9zV/XiZZdSNQcWMCtO35UMX+rRk54dqTHvkB7thG2y4T0LGrbtyllGc7BtjdPflPOGepQi8n
rv6qGCPjNkX8snNbLXr07Ya1yOvGc2u08KbHheoT7osbKKtaXLwaUmErSqytWrTILUZihBiARcI6
taYSMDiNDfVEiFBc0jwY+zszbm16LZFb0XjAroGL382bvTISn2zkDrvd0lPGFcNhhiQZG+eg9xBt
26T/jYXJxsCBejE4en7BsNC5EXZs7xzJvFdrWmtB+zo9t8qBEiuaLJYz4FDtPbBowFRqFFx4iLLW
stJGkoK7WDyMmgc5Fn8iU1Qn2SsQufdpGNmwTBuzXNqlFx2jirAvZXBORUcHZFIbjzStVurAHpzP
oc31kmY9cjDhOTxd406JQVJPvQcNisxGq11tQexSemMkKrHycdW0S3B24hHxQ7Dox4hyyY0F2aK2
UuKrNbQCSF0IZplPTXmriP5z6EXJITQt3qzeI9DvTUBP/9r+7yTh/TnAHivEd0nv4lSf3v1h+dqU
vWxe5HD1gqK/fpOLTr/5Z//jd8b+H+gUbVNDECXA6jN5oCkCx/D3bCVnp+dT/E47+5sH+N7rhUuq
I3oVmnDZn1kTNu17r1f/RJtVFRDTCEwiEuZn0aJhf1JxWlqqYeIf+Wb0/97qNaZkANuh44m+lnGd
+ZfcJdTn71q9KNpM2ySShsP89CMy00zqHHlNHWySzk5XiNMxKUYMJN25U/BMmRlIFve2kjk8+mW1
U2vL3uF6CBi6iRqVRDEye84c4m0XtAXlraV4xLC6znDLgN41mak4GV2fOMXHSwypewUQrbq0Y9Xs
53aUOpNbeWSqNyvY0Mp50WresjJU4MBVVOr+I54/pWAKn5uHiqb8Dt1Zd2q9IXukirXw1ZpRQfcu
k4AgrXAKX2kroW66QYgvSPf9nELH7Yf1oNbctDrt1HILPIO7GN25GS0a3H7ljnSO8BKDh+XPo1GW
WBCa9HPjkN8n4gZnOcRE8aAPcXrse21QWJl1VhsZ4Sdd6US5T9jGQH0oIypFUsAYZc1dgEpXfRa2
OY87o32KLPZIbpSaOw2D95WlWNmydEL9s25FzR3WeeuIBye9stNYoEQz3Q1E7nHdqn1G74Si9Ky1
GJcRbUAcKE1aGkWd4qxAmQIyRyESPLkdqUobJakCd5nooiWbJ+7GfaEI42vHBuKzylT3JexS3C5A
WMsHnLHmBRvaSFsGVcSWJiUs8cY2p0DHpknrY1C4eHOA23b0cIoRQCcZ4us4CSHH0JztbmxNKLfA
dwIGyx2TLNJ2gcW7ohziZUh2O/7sQH+MtK5kLO/AkdMJRYeL7SPqy8S08rAm28u08Nw9tr36DPuk
RB1gyGxjR2VYbc0U+zMT0qz+kpqxIheW2VQvfur111abw6Oq2HFoM6dWnLntNc4BPDyEf/jwSbKo
XRPkfBlV7gWjYFI2ETggz7TcFgv8oCQ53aKRbLsZZpXcXEbEIRorEn/tlyxiQroIktLy5pgUinEp
Sh3St+Km5NnWFtpFsmeDewKK8xkKlx5RldUDEeCuwY2OnjDtaL7aDdAdT/bNPDTTkPPXQgqc4xfO
YOAxEr6yIE+RMsaKcU830PvKxoZQaJno3kvsiXrjRGWjPUGsVRmXSIo9Ejo9No+8Vp2vbEm7/Yjh
RztrXLImkPMk7LS7rnpqRNAD2yE6b6GGKX+u9Eo505QwjwGRN+4XMx/H6FgHrcDb1RPNHHVDekOi
ovlMYFP4wKTSc2YSYUixyEJ0hZoKbDhSldhEYph12yKAZ4OZRtgIiBQhSCfMygQcUY6AgqrYb1aD
y7ZiFoyD8+K2UkBgrVxkdHZigU3sa/uS1J9qizu8YtCbNv1nJXGrR1da1V1EJvm52Y9Yjpmv4/EM
ekEvQrrtpaKY1V0nLWsGDCHfj6NWki0Ez3zZO9EUQ9F67ZJahy0gQljUjLRvOBdQBkmDiNriDrRU
vM+02AqWIhKVMYuAgOGM89Ewkv4OQISrEkWX2uXM3S1we21kC3p5efuE552qRYsatAf1MNaHBOHW
FfKqgN6blxfeMrGGfk2whrUmJljdkkqC1lLna3yQbjw+E9vq06uo1eGAOUY5NHbgH9yKzEkY+aZ9
1aVF+LltFSbC7Je0rdqJcWMSSHEVOl17Ufk6gky9yxQyEJrsfrImLdsRyW4F3uO6JjM1RBjqj6so
7hJyeN0iXKLYQYk1mk70JQu7/CJKpLWsSn9KaOr7LakK4/NU0jrzIUChCzSBinAmGIMVSNKKAHxG
5xcPBcBOsk19nRgBJgTELfe2JEdWrW/4dphUqBjHL1ClVvM2gfW/U6yeyrxDTuWuc3rBQPUVJONq
ZeCG8pIofwR9L65rk20u2ovG1Zn+lNEXLTeLe2JhaFOWpZx0z41ZWytTjDpBVXGEtqi2STVe64Va
3FYRVvcr3UG9yFdi8NDxVbNcGArY5H0QDWq3wKykjUvmbhPysxiIeNGTzjC3UiVk/aIoC3nwxxA4
L42vIV7Yvu6ey9JOHvvAD74GiswXRaUyPdFlxfYnwSc4IzkBSikFH3pAP7eX3qAxavExLdM2pXO/
UPKy35ltCavRgGSwa7oWkaLVJilm+rwm1TXS2UWSlwG5wvH6Y1eUxrhQCDNZtymMRA1eHjS9JjHn
Pf2xflUaRnRmSHrlcz2vjY2K4nbd9hey6UF5BHmVg3qu2vFsiIjratIUJLVampB5SpFGj3YZZ4jo
jH3Xs8GfwWSbACC8w8uCnvedkTgd4e1UHMTE1Rb2yhj0FTHvpJf70AF33DZWfpfivEO1W1cbWzjr
ukpG+lFa8pA4CMlrkVI/gCohpzNzk11gdKBQtUjSXA8rz1LRozLPm7r9a6ldGU5/qWuwwBwV9UTC
asBCjZwvoeG698e8B6TpOXMMg/UVG+f2q8niswb2b+yY+Jxs2YnFiPh1M3YQPvS6qm6M3jI2tEdt
bt2EgB127OYLTDOvRZXSusdG04xVnHQNfB3bKXYEl7IVHMJm47lMUGYGoFpAsmHUn4EMq6HA5Sp4
Bi8+JBYP8mVEdnox03r2XnPT0RRyDYRGwHPQKtq6igY3mo1hGW/HEK8oCPJk13OpnTlOHe1HNzT3
TdDAloYOVd0ToO0ixsucJ0FrMYNGa5YXZpo4V+Ru2JuorjPCJQqPKVuv6M8uFwyBZ1p2WUb0Jcpk
DM1lGkMeVK26uFEzNVx3DV9/7pYYABj3TljceKxmofBVhomRfZ6hxH4iN8hSl/SV87mQdYF2xAX6
XZfoKJFePpEbXxwFVuJDJiMASV0c+eeVVdlsuGzCEi3E7TMlKYyamku3v6SjAcUwn+ImhTnx5DD8
+S9eUAYXqacApG0KmuwJoc4E/TCWYAHFOvLQmoON/QpAn2Ia9JhL1fMfbDUOaGiHbf9FESTdxVDE
Q/ZmUU9YRSTWgVPYF8gbjZ3bd/FX3q88gkRhcjc2NHDHYqgozxhX0r6WTg3hqQMoFVVEui/QMhOT
J6xhuHR86awwNnS3I9CTlV1m6cnVBaVGUeHyZLjkdfWMtmxGoGtp+Gu+qu5M8/2ap0PoyctQGnCH
cozU0aweE55UOCbqZFkg+Al3dqQ0+bqpJZZdrP6qD+EO580q0QLtvCoK8063uxZcRaXGwyps02nQ
LR2kzyH6u33IKDed5+CQ6gUmX0nYDkh2Jm7sHJmHDJ186OpQRgvJbCWfh2PiHRgowKahcRFsuUJc
Zld6WDMtt1nUOsvRaHPZnH/wi/RdEWY2sLXS5NY0g/KK9h1R9JL90FU0mMzPtRaxoq7a+7CynAut
b9SXkL4BsedWlelL1t1pqqg37L5jNtOfUW2FyIsHSoJZJ6sgI89kpHGqKWxhjtjWW1y1rWVu7ETP
Gc3HJoOFpM0c/MssFe1BD6vCoweX+v68J0F0LbTauUoSvSgXo9s54yx3E/NrlCKrWGT4pG9cSxmQ
LCvqs+MkTbPJOxo74KcQ11Gs0iZmAF72BV6cCLdKVQcgSBP/q+7n4VU9FhGmjkJD4BFWiElNJ1yO
di4vGyerYBlLHlFZ5YjVQNUW4cwircYNGGs5ahM7UIQq7+R2pX6lZpQYS6peV5nL1LWSZV+IPqa+
Ji8eUthIjUY+oEt7B+cAHuSV4mX9UtoGt4nJuoxMt4cAXUZqfjLcstCPbO+Tpddi7udP/TFXEzSr
WZF3+kwtJBEyXFX6HENYcPTIct4a0CguYkQgcjaIytbYAeklzGhjSiiyOaR/E4Um70ljLnRbQO+q
FiU0/695EsICNhJmFGB1xSLxSpLXImWEYg8mRsqe5qoh66XwDLjUTOCRzQ8+6T1+Riu+GQkIIgQi
tmaW6henIFHkPu5HKBq9No4bpUblPJhwGddkCtn9Af2QAriz5ShOUFlbnykWWzL2nPoas7W3A6RI
pzhxKZpHKNJXrNwFFiY9dPeOl2ewN9W4mPV9bqxVPBCg0QhUwo7UL32pl0uhB6SkZxHdPzPCg0Te
UrN0cyQ/zVA1B960ucOwpN5TB0yZoC52FsKMFG6aJJ/ZHdMOkFUl0QOEci76KG7IjmuUiojThHBz
DyjBDFVneIkpJllqBMwSveW41n6a+y+p4LylLrxH6lR3rXJPLvOmZggEZOcL+Z/146CqFjm/cP0X
/qDHjO5y+5IQ3wreq5kiasmVZD0qaQrguu6viYM7IhoFQsyk/NIKJ12L3sOL9oTV7xy0OxuzSPy9
EEXMeRchmU8JQW3Ii6x1Hqv6XSlHDAEkxoqpQkeQxbQViaX9TTXtR1SzBAI/WjxiNiFlKeDRPqoO
SIcaLiJSnhrZkjShK2FUL3x6wtscd0A4Yw6fX8PsdlaUcOJIKrr52Rxz2qqMu495hZa9Q5aKFDOC
sVcqhU/T3tH1rfAdZ4mkJbjm1iNtVei4E2kwFzwefZKF6XRhzUkyOES4jdAIeIE4AmEQclai9UDe
LtT4YClGQ5JsYJyH+tg7cGKi6EImpT/QswObjYvN3nqpP1QLJs31Z1TH4Q3REu3RVXzriXtXO2rI
hF5KXFUriRArnQl9wA+mdKZ2p9c5Vb0WR1usNdHBVpHIzNSWXkZa87zCjsOMsHHSaJtktHSbLE2B
PJTpLHaVfqsXolggD+n3SsKHjW0OMoMBg9+u9mkdW4nR3EmWuoBXK5OVqmLZCcHdfPb0xLmug4Zg
v6EpdIYqQSdWZRwVZLnoPRNnVBrzqXKx5uSHZddaqmHeN9vomJv6V5vNIKsy7K1q0aPRPxvM3r6d
ls9lG8eExCa92d0KFmW+y7GkKd+0ef1MGPww/99szpPCy4xkYwxEVjBb7/uFKiLiSxnjg7tmSWkW
iRuh8/gf6SL+D2Qh/dBv/FUX8Wcyy9RjPOZhVl/nf++XfmxW/vpAf64tqduQuX/RiHw91mtT9PeO
kZzqsG6eoZXq4hOITqwFDsrR15//+Akas//9P9vAQS1VI0iJ63n6oQkJT+eHc/TrN//rbuzf+53f
+wAvr83f79GoCK9NIn/ecX7+8nlwPpFYalAhEgQ1/SC5/fE82J80jWYqYq5vZ+lbWse//jw8sXmv
p463TwjROzzDRGb/M6fgF0f44VKgdWzpOLQd0A3TDy75H0+B+4nuN10bWEOvP9964P/6U/APAbtM
+/Vfpqj81esAFTXyaWJ1J3LE9POL60CAC0Axo7M8v/78+90PQp8YBn/mSvjFifzvK0EDMayppg43
4x+dBITmxGlNgCt+vl15/0ZXgg1jUTe4fj90GnT9k2BzJ7RJ4P7jnaB9IgkBADMbv28/ry/0b/T5
ibMT367Mb6HNPy9Xf2Fl0LRPqiY0VZ3ALj9+egfMhq2CMPsLD4A/cW5+XlsxqibPr6tq+FL9MN/7
w194W1N/fYDvS8nresFz8t0vTrO/b4f+tqhMf/6vd7fG63L3w398W/5eX+f7P//+AX/90u9e6+1T
vf3lJnyRJ/lEDt7revb9bU7pjv/nP/5v9hwQjHiUp+eX6t00EYDJRKd7/Se/Obn8+ar/3eNX1Sl9
O8x0ZqZZ39uf//5h0RGc5NthpsMars6N+NF3uznJ4Ze2GcOaPC4fPnKYnp7AAP7mmTZVg8rioy+x
O0FD+el/ndLiP3/anyrcnu/OEA/S6RH60VfZn2RGWRr/wlv0uhx8+Nhcp8kvDmxOo+qPHvjsFFfB
6bl7eSneDvZ6l05j7be/+PsX4+H0HAy/fQ9NY/OPv8DFc8jbfzvO611kgrx6+4u//86PzXPzFLxI
Obwd6/XgwtAoSD560o9NFp0e347z7cCsmG9/8fff9dUpOtEyO72rTL9vUz76pj+HcRy+e2AZKkSl
j7/p61MaJj+dn56bt2NNZ+T7EvrRd31T12Ta/sZD3DDFhOr86PHvXqr6p9kLnsLk7WCv716wXXn7
i7//fR5OPMx5YNXy3TX+vdD+6HtfNxFHr9/e5vS+fy7cPnzs/N07no6L7/Xtpf7+GWFVPqWn7Fte
cfiUP/LtbqspmrF6O/i3z6Fp2isr76OrtGyyf7w80VrV0Ae9vfLf/1iHcMzl+3KAQ6s2MSIfP/i1
ZGr1/gr6fvB/wt37l+KjP/hl/EEK5weP/vvZLx89+B+gjj94+MVLEoRvV8p0A/AFf2/LfPROXvx8
v9FD/Y2X+Cesh38IvPzg2fkzCMMPvsTrOoPqkAfRu3P0HZL4T3hE7FgK/uHx/wn7kT+0xn/wDP1Z
VeYHX+a3n0c/sW789A+vZJuaEVgqd4ypWfj7tQlX+vv3zW/tN3/uy/56F/rWk/2tf/Z+iz39xlPy
cpL/9f8AAAD//w==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title pos="t" align="ctr" overlay="0">
      <cx:tx>
        <cx:rich>
          <a:bodyPr spcFirstLastPara="1" vertOverflow="ellipsis" horzOverflow="overflow" wrap="square" lIns="0" tIns="0" rIns="0" bIns="0" anchor="ctr" anchorCtr="1"/>
          <a:lstStyle/>
          <a:p>
            <a:pPr algn="ctr" rtl="0">
              <a:defRPr sz="1600" b="1">
                <a:latin typeface="+mn-lt"/>
              </a:defRPr>
            </a:pPr>
            <a:r>
              <a:rPr lang="en-IN" sz="1600" b="1" i="0" u="none" strike="noStrike" baseline="0">
                <a:solidFill>
                  <a:sysClr val="window" lastClr="FFFFFF">
                    <a:lumMod val="95000"/>
                  </a:sysClr>
                </a:solidFill>
                <a:latin typeface="Calibri"/>
                <a:ea typeface="Calibri" panose="020F0502020204030204" pitchFamily="34" charset="0"/>
                <a:cs typeface="Calibri" panose="020F0502020204030204" pitchFamily="34" charset="0"/>
              </a:rPr>
              <a:t>Which States Generate the Highest Sales?</a:t>
            </a:r>
            <a:endParaRPr lang="en-US" sz="1600" b="1" i="0" u="none" strike="noStrike" baseline="0">
              <a:solidFill>
                <a:sysClr val="window" lastClr="FFFFFF">
                  <a:lumMod val="95000"/>
                </a:sysClr>
              </a:solidFill>
              <a:latin typeface="+mn-lt"/>
            </a:endParaRPr>
          </a:p>
        </cx:rich>
      </cx:tx>
    </cx:title>
    <cx:plotArea>
      <cx:plotAreaRegion>
        <cx:plotSurface>
          <cx:spPr>
            <a:solidFill>
              <a:srgbClr val="2A2A2A"/>
            </a:solidFill>
            <a:ln>
              <a:solidFill>
                <a:srgbClr val="2A2A2A"/>
              </a:solidFill>
            </a:ln>
          </cx:spPr>
        </cx:plotSurface>
        <cx:series layoutId="regionMap" uniqueId="{A2E51A72-CBCE-4E4F-A401-3EE7CFF88AF1}">
          <cx:tx>
            <cx:txData>
              <cx:f/>
              <cx:v>Total Sales</cx:v>
            </cx:txData>
          </cx:tx>
          <cx:dataId val="0"/>
          <cx:layoutPr>
            <cx:geography cultureLanguage="en-US" cultureRegion="IN" attribution="Powered by Bing">
              <cx:geoCache provider="{E9337A44-BEBE-4D9F-B70C-5C5E7DAFC167}">
                <cx:binary>1H1bc922suZfSfl56BB3cNfJVA3X4qIky3cnjvPCUmyZBK8gQPD260+vOElJ2JK1D2ZP1Wy/pKKl
1Wx24+tuND60/uvz+o/P7e2N+WHt2t7+4/P607NqmvQ/fvzRfq5uuxv7vFOfzWCHr9Pzz0P34/D1
q/p8++MXc7OovvwRx4j++Lm6MdPt+ux//xdIK2+H6+HzzaSG/q27Ndu7W+vayX7nswc/+uHmS6f6
o7KTUZ8n9NOzDzedal/dfHHPfrjtJzVtHzZ9+9Oze7/27IcffWH/9OAfWtBtcl/guwg9jxFHcSzl
sx/aoS///LmQz2ksYhwz8dfDXt108IU/dPjhKSX+UOHmyxdzay28xh//vf/de0rDR6+e/fB5cP10
tlYJhvvp2WX/Rd08+0HZ4fDtg8Nw1vgSfhNe8cf7dv6nH8BLe79yxxW+hZ766J888fIG/H1jq8mA
hv82XyTPKcOxJCyJ//iH7ruEP0exTAimybd/7K9Hf/PMv6jTw66592XPNy8v/qN8c7xtK/WXaf7v
EYLlc04JSWLOH/SKeI4Qo0Iy9M0r/K9Hf/PKk9o87I8/v+Z54nj9H+WJ3NWAkukvg/wbfIGf8wRz
jnByHxroOUtETCTmf2Ljr2d+c8K/oMjDbvj7i54j8qv/KEe8uDH9zXTT/DuDFX0uUEwxpfhBWECw
4iJBDJDzxz9y3yP/kkYP++TOVz2vvPg//1FeeXdT39ipuun/Ms2/ASD8OZOUYCLF30C4m9XJc8li
hCUS35zmpZB/SaOHvXLnq55X3v3/jZWHq467Of3eb/wP6yuMnxOGWYzlnzDB9wNX8pxwwiF0sW8O
8aqtP2ugx7V52Bl/fu2e4v+PC6rHi62/y88jhKDsj7r1Tr31/U//eD0op72v3iu57r3lX1C6/HKu
bSHo/F0Nn0X8+b1vSeGebf/+/VuA5E/PEvGcIiQIY4RyiGMc8s1ye/6Ey+cogVwvY6jSwKkEirR+
MFP10zMinsdCcJbwmCcEqjj67Ac7uPNH/LngMSWJFFhQBEkK/71TeDO0Wzn0f9vhz///oXfdm0H1
k/3pGcjR337rrGaEERVUMJYAevXnm3ewCYFfQv/LFmsxNCrhFxU6Juy1nQF5f7///0Du+Xl35CZY
zdy2q8gmVrVVuu/b9rHCfP1WiX8rxP8H4sErd8XXImq2Ze1FVpnRmHcL3+PyQ7nuw9fvqw+V1oNm
AYjdlZ90eyNdU/AswczubzXqkjitSM1QGtO4wykl41Scvv+wx3wA7r/7MAu+r5ey59lqiSSpjElp
0mHj8rfvywfgP/gy8X35IhljXScbzxzS9CVCC+3eL3Ed8+tNTv2aR2LnJu22Ub/7/gMfeSEJK/3u
C2kZ61mcHzi3iVivhsoV7kCtq1T2/QecBT2was8bzbsPkGpf4skRli2NFcsV30iBD7qxuLpmTVXj
l8g1rjmMduw3kcYtReMp7qvZwLYkYHVzz6KtIRxtay1yE+klLydE27QksvzyffHoLOeh9zt78g56
tOhsw+zGMleW83iQWOaCoK+6IePSpGO5zF3qNhFdD0uJmszhYZB9GpUSd1DuB7yhPAPjjgZtuXVz
yxawsMTsQMzwVbBFhZlPekFngECwyG1i2bZZ8Ws8bENazK5+Haa6F3paWStuiWFZQ5S6jaEJc91H
qnGHMPFe6BmihemxYixrJzH/gpaRpmuxi7DAJr3AY9ql1hqPLJuGaN+zeI1mc+R6GESg+l6wwWuJ
5NbWEGwG6urDxvlK03EEpB6/b59HQif3sNkl88JqV4q8a+1YvBNdN7pfyLgn8dUUVYl4C6mL8Mvv
P+yxSOMBEddb1A9WR3k/bIK/sQr6K7900xR9DZIvvEhmZeziZWUy3wfUZVtJI5OuqrHmCW+cV/wD
QBeesZKhoa3DW5EPkdy702KQnrN22ZA6jqqiSeBjvHhC6FDIRUcinyaHp4ueD32c7T1q10yraVnD
cC28oDEO81iQtZO5xs3+oTFb9boXPPnwfV88ZisvaizNKtECJVSOo1VlrTWCXJd0G8aPDZPN+oSp
HllR4vzzO4GvkqVupNAyNy3dLqNuj18nJTJt+v2XeEw8uS9+KNQWg3F47sSI1zSuV/qJ74POwsR7
4cPNYhAS2k753IIHprbsMuoioQO194KHU6Tf2q2WObVzAz7Y5BqlNt7UHvgAD89NErExWcH6CerG
/lIj1i+ZqcW+vAky0LkIv+tegTdiUbTyPLGV+kVIa9+sqhy3MP25BzSxGej6QQM814RO6mLayZqk
VdMtcRjEuAexVW0jn7AReWNLTS9th2eZ1o6ap3LzOfI8EJG4h7KtrMu4W8DFY7Fpc6xLIsSbLtpn
flVORddka4m3/te2k+Q315dL/0Qkf6zm4R7w2rUsxLAvEApb2eqrKrKFgI1Dk0DVKKelplPaT/U+
H1TFdXdq1r0UR04XMryf44m7QAN7AN0KHgnZREXeicgdiVpELkVLnlgf6IyUh8yL768/Nk+rGvGY
5CTezZDtqJinjBX73l7ohIjtdWm74auO6NJd0F327NVKCO5fYiFl/atsMGNPqPJIJOIelmVfMz0s
iuZaFJYc+J7c6nVdxrA4yjygOWS4rOuS5qVe5ScG6eeVjaMuLM6x8+q9E6VHUvZ1FIkkZy3sZA4O
yW5PnTKbfWIZPAKD85HV3QdYNW4Mr0bm07YU+FJSY+LfV40AEhWu4iHtldNdineuy8+62y0OtJsH
cLL0LXjZ8JzLonOpHrHt0s3RKDDEMg/gO92b0XEjMjcylPFtLo87H6JjUHxlHop5kcR9Pa57bl05
5Xsv6pQbXT8RJB5Zs8wDJxw6VtEKtWReY9Ud8ITqY7ENOHBRediEbckgkRr2HMO+MY0r9LEv6VOV
3mOqe3BDXPd0bcs9L8U2vXRbH0P+HCtUB64bL3NWtZs0MdueR0WXXOJ5bY4FkTQPciv10Ez0zPTU
gPSpwPSwEGFT2yEVpjv10Cx7vMtZgFujCVeHhrg55Y2gYYGOelCu48jES2H3fESqPdmkLw8zo/vp
+5Y5w+aBgE49vPYFq/YdRUu+ROwW9oXNfKJTo/t8WgQPfAMPsmQWc183xZITAO67ZBrqDNGhCdsv
Uw+yUw+1yrLzJR8o45cyYe5Yb31guKEeZNHUtYXca5eXtqUvVNuJl3ptA1X3EAuZtGgaRKZ8HOoC
HQzD9iCqtamO33fuI6ClHmhZUdom2qEPo3u1XjVTOV27omgDQeVBFvqj0YxcPZ2MKxf7niyxbF8z
I3kVtm6Ih9oGqXksZ7xCzeb2Q6PZpy3Z+icW/iO2IR5oWR01VMpizsa2QimxDqdjkrhA1T3QEl1T
XNRyBstHnwyGAqxP1iLMrcTDbKN3E0WW/6k6xSNO2cxDVffRymThZIXmLFmgaYzP0m24Yc7uuFP5
NPGsi9aC9LVOqoOTjUs5x3Wg2T20VpTJARg8IJ3i21HR9lSqMrD1RDy0NsCVkqoE4cnuurwViYGt
EV/DaoPzIcpdw6wTEUW7NXPGpmJJVzTjFOliCktRxMNqV2ncDyR2WT/vfbpU6tbVOwqz+pmJcFd1
u5tJD9Xisq6paMop+xTNFgcK93AaF8yQrYqmTIxxf7SrurFut4HCPZiONllrqIRdVvOkSnmt2tQZ
LAKlezgVpI5KFSWgeuLQSwvHI28KUbZhR1TYw+nqKO4pSM53BEy9dO8lZ8doiqQNWzPYgyoe16Rz
upzzjXa9SSOiWa4XPH0OSk7YwypSBTbD2kFmLWx7ldQWHW1Tb1mYdHx/TTpTaFJuzOVTQn5DNX5r
KXkbJtpHqt3qbtuiKVdV9ArC46cNi8D+GvZwmijVCdSLKa+XSh5dxT4MTTGEORR5OO0bG5lEOpdH
alKHthbXAo9x2GJHHk7hWHjRdpVR1rfrF7Whj5h1L4IMjjyUSrWUEeTrLQexdkp3bCuebpaUYaEX
eTidS+aqhpopBwJJ/CudIA6kVu0orNJAHlDd2OK4LQaXd4PZj8Mqfq+ULgLN7oG0kGoUszIuZ5vZ
Dl2nQfXmqZPXs5AHNgdn8sDdwJ70nCoddVMOp/3JS2lL9LKNCv0xzK0eRPGEJwM8X1iOVVGlpFt+
FVIFutTD6E6HpC6qxuWGzSRFcv3UjvJNmN4eRulC10URkB3V9gN120tG7csg0bGH0GEpinIi5ZTF
RRQdorq4Vnsc2B+IPYQipLXYIxxlPE5ed5v4JM3WhoWW2INoVEGdbgawSVv1b4dyOBVdFRbJYw+d
VC8bWaHpnQ37fGEW/IKysAwae8DUG5v4oGFvx7vyWg5r3psi7Bw09mCp2mmtnAOldffzPrtDLX4J
WyEeJNukNnpvwIm0an43a/JW7jwsTsUeHt04N+u28CnfbI0+7NuE89oRewxT3EMk6Yu1r1Uy5TaC
s37cNxdJkfwaJttDZNMqy4CaGWVMQXUbxfyGJiQssQHT/H4QhIU9jm0MKblSfE2ZpdExScQcBBya
eKCUdhYTZXOUjfy9GY4SmBghNqGJh8iqrEY6VtuUOwlsi4VYnaKRfwgT7mFygQPybesLm6FKXywt
HL6PpJ6CVgr1OV3GubiJWhAuW/aGOP1Z0c0EWsXDZULZFo8ysZnpyBsGslc3h8r2oIkWJQhZEbSN
MYmvnSzrq5GuPNAqHjorS+cW6llYKGzn6R7XP7e8CiqwaOJhc00cXZoEkL+SbaoPMS34cMRQAamg
0EITD6B66WgBfKMpL6m+iZb5Ixw+/By0FH2y1kxIbDgBuzhXsuPoGpUCKV4E1RHQELoPflPNAvrR
Kyi+rm/cEF+t8xiIUOkhtO5ETEVFbC4b8rIFwmEmhcBhFvcJUK40wLl085THun1Lo/ZQmyqoSKE+
/cmwqN9K0tkcY4YPS4fMAdH6a5g7PYBucKJgZTdZYADwT6Vdr5Rg78NEe/hczVQ0Ekcm31C7pO0g
xlPf1WHUBeoznwa29MkM/JocjpD2Y78PrwSxYefyVHoAdRrbpkKLyQfgp7SpdSZ6Ec3x9i7MMh48
l4hAVKQOPDpvXyxUcKuVvweJ9hlIEySeSvPB5g0v361aX8ZdF7YOffLRXMiG1y01+T6PVTYvJT5G
bf85TG8PnGqnhTVrY/Ok0oeGbq86+VTZeS4v/3lXRX2a0RJBP3jWwuRVNzOXGsHrlyPXa7rU2G2H
MP292pY1/do3AzN5q8hvbUU/Rrr5ECbag+gKlMSWi8IA/md7MVuDUjTTsKM6KjyUlrhiyhAMilP0
sZujPqWR/iVMcz+HrqNuTFzZnGFFl2wnbqNpL9uqCUvSwsMprcpSOtnCklyjt6rDH9QYthenwsNo
q9gIG2YQXWzJ2ylWrwvCg46hqE8qauVWdOO8mZwUHc4jiae3qFxUEBWX+oRKLOaYzQpWYhHvW7qZ
MSc0kNFFfcJStxbRtNrK5P2s4zSexWlcyrDuMNx6uJ/8J0OdowmYHMLji3nDL1q2hmHIpyklS9m6
eixNLoqyT8W+vUiMCjs3oz4VKYFVEq+4MTka5jcEjdcmngL19tBpFJxO8CUac8vlR4XM27YZgzZx
lHvgLFbaNaWuTc7BMmkCLPF03DoZFg99utBE6jGqh2SEc5tqPBjcvHVRElaC+nT6OIZ9Vs/iMS8V
6ep0gUZF5uKIhxnGpyLVdQK0sXoD3CRbd5CO83etivcwj/pUpLlmvAAy3JjvicEHZOkryKRhp+fU
pyG5qJcDWwdYLkNC4wZi7dbYKpXJ3AT1cOCE/z5GgT8bJ+Xag+3LahGHHppneVHQMewcgfp0o61x
Tpqu0LmMbDMe5kV3X10ilsBNo084Qh2O6ZJEOjfVZo9dyesULMROQQnPJxwJsa4ynmOdu5bjQ8yB
+E1g95uGSfcQO7Vwi8SSXueWinJK0Y6bm2Zb+zJQvpdNV2W4WVawzVDVQ6qm7ue1RWE5j/npFA9L
FwkHdu+lvthsbE9LO1QXQZbx+UYzmcmm20XndcH2j/FQlBdwX143YYbxCUcE4iTDG7g16YvRnoST
hKasGPgY+ACv+oXDuGbo9QyWJ3a5NEb+XI1tWG+e+pQj0XQYSMBG54JO71Vp3y7N9D7M7l7VWxbb
Qtq2HHPRJ7/1w4LSitKnyK/04brdJxqN0DKXket0TkwtfxNwqHDhmm4OXDJeZp3iaN12woYckJqk
HKgvabRFIgszjAdVs0VwRt+CdDZvLmVIXzX9UyymP0rQBzY0Ps1oVCvQ6yQe8pk3ZZHCaXENwUao
tTmUXVI2F53elveus+0lsSTi+VRVI/sAV9zE+Ab6f9a8T0THLxo4lxwu6qanPBWtgmZ8uY4yXtKd
1qP5eRlx5A7xNvbNzVBV0XjgUFjiI2LQa8+Edqs7tgi6ZAcOp9TrpRsjWedYrBW9LIZ62Q4ohm7C
rxEwe7cTIrUVRyJWkLm0atpP5ZhUFm7b4d2dOozX/WjnjvS/rYLS4s1EeVT/bhEbx1zuOJlzs8L7
HvW0s6yOZyYPvcCoOfBNlO6iREOZXHPZw8WteNzxeyyTJZ0xN5daWbPn8ZDI7bR07UyPs6Ely2ax
UGhht9VMD2WruwHq2STZDtIoItJuUAa9WPqiTi5bgiaa72Dt5cBIM1/ue9S9Mv0c0yON53lP68IU
+/sW1YMIq0J89svYqwn47cmQJ9BsSxmur6u9DLu1Qn3ySwyvxqjUQ74NuuiOQ7zU+TrGKrD6o160
71bqeOPIkHNWDdCyilJckiQsWPo0NUKLDargVucV724L2rwvhAo0urxf3cxwjLS2GPRmrsht0l4V
DIV1NokX4tkMtBoE7a8cJ8maFlHSpEmLhkCbeGWZiUvCGzhxzEtc1+najF95bcIqVuIF+Rru5s69
iIfcbU6/gutf6mIgUxcWh8k5+t8hqFVcxa7H3Oalaeg1heIb7hW46VNQHCZelDddOc+znoe8kaX7
xchxh5OIXk6BZvfWOeoV2iMCTuVlx9YM297tqYhYMx6D9PepXlM3LkVUTUMOB1VfF02vWGTDrlxQ
7C127RYzj5sY8ipOgEc2WbG2B5LU+GuY7t6Kn9m4k9lhnbdjsstUDCOBM3aJcRgXg2Jv0S+6b1G8
llAgwHy01ImlzpRSgQWCz/fSYinqvYQUDmc05gCMMn7Q0RLnYcbxlv0Sw11mpvoBbqK27RUnM5tS
Phoexu+nPtvL1n0JRKYBIlnvxFXVk/g32NNuYa1g7JU3Yu3GvbNQr0Ira70saOFyEU8icNF7+xBM
Wpeoc4CvVVce7DKWqZu6LgyzPuULGbS6FfbJebT15LYCtvnt3rkujPlJfdIXw6Svq7rROeNiji6b
pEeHuFgW9sTZ4SMX36hP/IL7oEXBW9nne4uI+aAbNQ+HQvRYHxc7RB/gRtirKEra+ghVXJMcygQ2
o6cqYmwI877PD4OLtDx2NdSfyzZW8hB1NQyg6Kpet2HbaJ8gxmOyw57lHJmKCRUvOlXC7IRt3KY4
rDvlU8T22Bm4kor7nBCkmnRd6oWmdUPnwBoFefDmdu9Mj+EBm8NAW97dR2Dvfw4KHT5LrJ26bUrc
3ufa9PawluTrPrFQxT1kl+OOrG1El0Nte2pxc4WxDWsB/HHH8U6m76IoLheYIJJPdLaHJqJw1LDs
78KM4mXiqWpNiZa5zwtnZOYqXKYdU4Gp0ueJLQLGRfbg0VyZNfq9qxfy2USQboJ094litqb9QHvU
5VCuvBLz/qIdyydmuZzX2wNbRZ8nVq5wzsjN0Od2xdUVao1MYfTlEpbEfKrY0nAl54Z0OWnkUKa1
lONVJVxfhcHUJ4zRZB0I7+MuF6yvD2MiLxqKtrA84FPGjO7LskhUnye0Wq6t6ehBTPX89vs+PRfH
DxneKzyTpdnmBUF+b3c6QtUc2zLJ2hgNQ8ZhY9QH1VjE5+7AeI6i0JNp892I32Gj/rIT1cfvv8HD
S4ecR0ndLczpHMPRIFzHghuCQ1Gno3Xz7ULGsNkAJPEMpKBW7quib/NEywK6O1Zedpy5IEgRGHZ1
T/kB127dDShflBXs8RHWKcx8CAsHxOfvJHwXG7PQ7EDLhLZjr+Dw91D3fT0HbRZhBsB99eW8FBrK
iDZHFd+OsozjNwNcngqKldCAvi994wp25MsYHUtUrsNVHaP4FcaauSDtqU9slBsvJCflkMeOTDqF
VVSf432cDMeQpUljr0DsImXHOVEQMBl+76b4XYmKoIVDY8/yMJJkkrEB3aHly47KwPnS7lAfFHNg
LuV9y/cQIaMGqKoZEqZ4N2+Rft9XLOyKHYx6uy+9VT1yMbbtuTCQb3VHWD4pJoOMTnyCo4aWV1x0
Z8BW0CobRvk2oqUKNIy3lXPb1G9uUy3QVmCu2AFuxI6f9jYZ5ifk/9Gs+Od4THxiGczXxSvnDqIZ
d6x7PSLUuwvVzKM5wUbM4RPM0uP2OLJ2Ha6jDXYF11rUY/cJI0JPjuP9UtBoY2myFw7GH2xR07zu
erbiQzeOmzrsZVXsvw/Fptyp15BzD47V62fSUfpi1vV0talqPpHCLSAChlRUadwpun+oENxveduc
B0l86JXU9ggbNrrDp2Y5VDEwP1/Vuor2I/y2VS8JLoY5qJCEgZ331wvwGkd8vpCclQWqX81Jk1xj
hcuwBEt8StwQNWyA7miT4zW+5Xh8m6DyTUgAID4lDvaaWxfxpcnJDjzbFtNLPNinJl2c19xDS8VL
fM5FXbnbtclHDcM0Lo3d2+WYbMB6OC6wQygvecLb6lPYm3hpEI0J43RmTR7piGe0WdrTrtvy5zDp
+L6Hq61wsEckTT4PtDpGxf5xqvFTdnq4xCE+SQ7FpXKNcU3OW6feA6uavpZVud6sNYqeaA4+9ggv
GsdFIkqsxyazK2n4sZpGM6p0NtBsv1QL3Gh7YlP9iMt91hzQE0o387bMYDh905wcWxGww6I2U90u
8QEY3WFdJeKT6MoKeieFacFoPY6A6MY/QiAKrKmEB+gIBo5AI6BvcgTHcRNZThNB776/kh7xhE+i
EwS4nDvcwT025Simy6S17DTIBM79eTm3cRC7gIjz0+9sERnI5kqJCMZ0wKQ/uOte/pqMIuxqK/Fn
ddktGZXaTJ0LwaYTcK5lWlQobLNCfCLdrKAVSRyqckUlPel5644yUUH7OCI8IMdco7YVbXFEs7qK
C5LSgQfa3CumNhK3dphA9L7TrEjGU6dw0P6Q+By6DSaVKZs0xbFR+IVg0YuRh3XxiM+hA1rheRCu
Ko66Xsar2topjxh5//3Ffo70D2QAn0JXMFHNG4lgsaPSZlobmm5JS09h0j2UxkljChZHKhfK6hfA
ev04llvYcFjic+hKLspoxk7l7Ybbk0um/iIe2zAqKvFpdNG2wrlhZ1Su6no86kpeR8LYLMwuXt5d
63h0lgzJceqoWk8YLz9r0zRhTUWYeX0/tlRDMo0t7ZNjP4+vmnbIazOEJXGfSrdV61p2JRRS7eRU
2rs+PuwteyLyPrYYPXzOwM7f4YYfgMjOQwqssYPmMFE4zOZegt1hSI+dJ63g1lK3HfpSD2NamD4J
I6TBQOr7Rk+6De5cNCyBi1bDjlPZFubFsDYq7B4k8dl0jvdFL0aSHLtlh2PPt8ACeMIyf7RqHwgC
PpeO8h3BcKqyytEWkflFrDoGF4xKGLb5ASYlDbliyU5SMc4dyzh015bDODVshhGWmm+n0SXxmO0a
lfimEwzPeSGJEkEdeEK9PNkmE9mhKraZEqs5sWKCob9RE3auRnziDVkw2dtmshlZugpYFtMHuFK5
PmHXR5azP+DHLSOMyRGbzTaB9rSJG3MQTWB8ovj+cmON4xEZZ5vtHYxoWKbta2yqsPtDxKfdRLvu
xqIlLiuBMX9Mlqo6xBiubwUh0adM7EB9LtQMwVRo/LvtyPuuwmFXKuHvYdw3S9XBjn3Q1GUqNnG6
alxkRQHUmSDNfUroGo0IhsBM53aSmcpLRWLpsso2tj+GPcBb7b1SE5eoEsfVVByy5Va7/lAxjsjn
sAd4mcdMjdvnQrvMDZXOOkmXo05o0LEH8TmhsH9gRJPOZeg8hG5hI4wNoCKI7A9/5+G+Z7WYqS0m
ED47mPTdWjqmQ4vDCKeEeamHVg5GM7jeZbhG+kAaVKfQsf09zOhe6hkaKeOYFFM246pLZRTBbcKV
xmFFls8ILYH4HNOITNkANK90aEz5qhVk+iVId58QShetCeLjlEUJHMHRZi8ztbEww/gD6JRZ0ACs
gCmDiab4Td+tze883kVYTe6zQXdWLePkIET2PW8PMOccxhPR4qkRPGdIPpA0/SlfLWpG3AxEnnjR
svlN5TrVnTaOW3OiRkMWDLK/T6YqZlJQVENAY1hGxxmz8tCvLoxMRfx5X7oqxDRxkF6WvTpKYFId
kmH7Eqa6F8yaGjwAfEaT6VVvB9WN9dF2RVis8clUiabx1DFmsrlx86mrJE5hwvAeFmx8MtXWwXZj
N4vJpmpvT8g2P++oZoEu9SLZXnV0H6DXk2lZiUPXrvUBKKlhtH841b8fJ3uxiUnIQmdRF5lDves+
JXoLm9wEN6DvSy8obQ2quc7UNFaHnXXtQcJo+bD053PAHNqg5WxKearrfv+wx3r9pY77p2a9n3Pc
A4j1WWAFWRbkgKycMYPgPso5xmuMnuoRPibd2+vCX7iBdvWWJCcaQet8jj4Pbf8hCEg++6tBGBXw
By7ECeZ8FW0670Dwm6rV/hom3sMpagcy7LFJTkx3PXBY65VX1xy1vQzDqj/uS1vpoHDSySmxKK0T
fNXGgcnPJ3/BIK5x2jCI7iiUwmc+RB9GSCQ+8wv+gIIqKjEmp/08+qhZED3QSi5pmNE9mNZxW037
NtAjTOG66I1+E/OwaYLEp33FDEhFpOvokQP9oe6ja9qr/+bsy5okt7Gr/8qEns0xSBCbw5oHkpmV
WXtVV1cvL4xeStxJEAAJgr/+OynPZ4/a0oxDIYUiWtWVC0kA9557lqc/9an/F+ULNkK1oWNaJHwZ
4qtU99Bd135Y3v+51/9hrjfqeG77ZRLHdIo3eJynNr2+SPX+lZ/gZTH+zhbwI5+riTqdSl/y46Aj
e3Llug73VpCqOkCnKspzNey+vnN7+X9orn/tDn7vTS9Q/D9AvSIk5bi2c49OYfPjlsd90yf60HVY
df2xLreuz+ZpQJ5MNtIZZ/vWBjOK89RrXg9HNNZtN2T93q3hXJchKr9Q6kG7GwkorV1G27B7n6Hh
0fNtx2Op71Zb+piftygVc5eZva+iJiNUNbTKjBMaTdHEcesypuap+qJNPSxxlnaiGc5072D3XAQ0
9KIqwrx6k3eBtts7WMj5tclYhwwe2HyHZrNjFqsl4mmmArzbu1OsOw5v+gGYpRsy6Ar6BR/Qiml8
r5MBtWMrWvnLoAf8b7PM6Vpw0H1ptuAKdfm6+qS52sOycYN+mdrxywTQVizZZmIS+4xJXtWfxibt
1LehWpDEAyHnPpkhg9tXGz5eSHonvQ9hy0aYRtnc+8bGXSEgnCwPO0Y2ySFKys3mpcSTpvKV+8CG
Ill3Rm5iuXJ1bNiyD9CFzVM4wcZ/zAXXK79rydLIgjTU07wWfEYVJgdZyAEGuNk2V3wewd9sp7oq
nEKLJXIgJFs14ZPNoxEZ0jQFdCNrc1WmAmUj9hI+LNe4W1PdZEaisstUHPVDsQxj8nl2Ay982Dfx
bWn2QI/aTKy7300i+Ws9J0LcU1dSeruXtVyqot+hUUmPyi8xHBF2Lpb+DgoNifulm0bjw1VkV9Vy
JHA1RjU2kGnvToHTzX+d5dBMVT6tAIPPAgok9RJvYrMh78cUSWKVjC42kP3Sjz6CimUHaQsOOmJZ
l0PAvZymc8IApCVn3o2yzjreqSPv6jGf+OYHgwY2RHa9VJarvSGL7Q7eYI+651O1tC/bllSjxOMw
Jcuxpcxu+VTVaQKX2Dr0BTCOWn6Sjo7Tjdp2gEA1I8tmMq8dwPxMSSYSVFDOUUpzhYzM9inupOFH
GKx0282Y+BioNnHwVtsxZnZrBe0WCZY7MDk5TNZIv3xN+giaGbOKVL8TbIhlUZeWtV+Bg8gei2ZI
p7WwLZvsfbeQir+AnjUPxzYIyITURCZ2vbMo6W7j2nf792bspwWKGRNN6f2MRVsfRl2H5KyHuJ0/
1NEgSYLtras4y8SQKn1PnOvir2lbljJkZaWG6sr7dWXXxDTp9LH1PLAcnvcEavTK01jB2pnx/lvp
fNVVWTd38iujfNYfoC7f6xzTJZxdkEpM4Q6sPivxy1OUfptas+7nIdEhvHQ7ieNc11hJ39oUj/mp
6pL93ilSHUkyy/ZBmkXwA5GNrp/nrt72Rw+NRBJhEg3fAFlcnIj52Xo3jr90mNzUNy2fabiaprYv
r+ZExeZmmZVI8jalafJJciQuf499V95DQh5dY4y0f4M6ZMhaz6qigkFQVGzNLv01Qh7W/QTzIPqx
V02qCt1D6fgkQt2P93FVNvHZT80SDtFct9tJBUP4leBbRz4QXnblcz2rSuc6uAieiC1RFjqUgSPI
b90tM3eW7I6cqea6f49kjXJ6WJB7Wx9J3U2icFu7Yu/0TJr6CP50bO5mtfJvPTwBxrwESuMf6o0Y
bCX1tPkDZ5MzVUEwrVpvuhYGx8eyWjQUKpFYq5daWpWeB601z1wZGf61rlWr82q0nWszOcYlQThQ
Srez7QfrCucTEhXOjkmcjf3u9SfqFD5BwUgVw85ww6doosqarN0iOx7GiyVPBkO7vbufPYRpB6aN
/5yQ4DnyzypEReaIguB3KJeqtxJLWORtXydDzgfPpg9hRj4jDI6GAZZnGe32vTl7B5XsS0A+nSmz
enZiw36/az9NWetwTPsMiPdqv/llpewVGRkGB0IHtxr13ONVLjdSu8UcEOKISedh9MnAMmg/R3bV
q1h1h3WtaB+yKnZyv/GbrYBgboh+UidSBtSIULLV9dkiBi3KdtM00TvOOpMUdcqXqLBkjVUhwr63
r4bstD2tbvfqahmmqCxmn5ThliJd65HEtm3eAUVOQpc1fe/UEa7xlbtWHTqY+wAUQh7TrsF558qS
zeB5p/V2O1Sk7fJpN7HLU21EBN2CsWXjoZ7bbfzsSDdAjDGmzj02GxHJacLIuL2f4HTXzNkaUiTc
wFc8m71R8TmmyroHZudo/JI0m+xveU8tnrGxHvr6O+3ljidhgGWbPUyVbNYjvtnWHtjQpfY979a6
vLZV09IzRLS8v1tMglCsA7ajnhfIMqLl2w6rZHia27plJzs1VQVuM0RMeEYkfJSu69YFfdLtQMEZ
TsAhJgerkXqYrS6MyTu8p3xd49ptn3uYxkOTrpJ6SvMZ9otVHmF/KvOt1Nu7NuGOnqTS0LqwcQRZ
dViNjPKgF4fMNzP5DQKSVcQ5BgqyfsTHZexh86FqTtGYpJgcNWUXLS/DsE/jNai79Y6qaNy3bzg1
7NjBI5WQ+OkyqaEkp/Us9rudqHSw2In3UJ5li1sPo1mORLBbjw15fkD6hTVn4mrlTpvjil1O7q2G
J0CFy2ht5hRWOYFfXbUvVT43PoQnqrZeZUgak/wo0gH7W9ZR35oH4mI5f9mN1Wmb9W7d2DmklGz3
KZ7++mNrN2TE4EvSqXzoAI37Z9nhIl7vSWu2YqQLcyec/5GucHGTYT34XQhfoXhy046baar1uPou
Gt6LOLjhccU1W6/nFgy8h3Zt6iZP23qyHzctEvZpSESQQwaHMDJqXCnaV99HeKaSR7jWp+rLBOeV
7vPcz12C/gqGiDQf2qQVp0E4G1C/1UTyKZujJeAo7DccH6j2YBnLI7aKwsKkYQqgjYroK1zlQ5oT
HOrteV/m7kUseL4PHfE9z5ttx/xlEGP6gSXgReQ0yLLN0YumApGFk1iukl4wvmZ0I8N8r+u5huQ4
hn3nUau2n+7ooH3UZxwKrC/tNLvtyOImXR/ikRj472LOql5SOfr6uPZIynmck5p+lBYpL4VNS0AB
sokcvw+jLsWRmNYnD5g/0fG574Tdb+J2nCdsmCnWBmjxIKrJqw4mquauHHqlt1ymafUYwHyJ8o03
w/psdz9DEA3da+Jz2BiWXY6k7UY/dBYYU1YPVT8faICutj9CohYfZEnHsTCkTHAnmrqP79JFX5Jc
ub0UPxJs37rKlVxZUgzLTOIl6/YtfGhlD9ekbB8g/HvRELfR18ry6daMCyquvK7aKI9buMKFHLv7
mgnPqfuQLLA9OFXca5z3YiMo0ykEvNplgaaROzf4CORpmUYn8oTxuehCvYxX3Yal/okR49djIro+
RjKJgeVZnDZUFrQHEzOzNN6PCoeRd5lhZWvvF1Cn1JgPfBD9bWfL8CDDJQB1Nzu9sVJ25CCRYLPh
GEXJUZg9xbbv+zWqzh0fmXtZ+jJen0ezxDlg6Tn5HPrSr3np6/SEcg2xlh1UNBOmbpnZ2vpUOw1j
jRS6ahy2NN93p3Q2IQyJF86Q5FShHvjgB0FvKlgpDRlX7WzzOk54Bc9WnWTTlLb8WvoqfE+h/mnv
Eiyd4Wpv7a7u5igxj8TD4hUtEHW3FZfJjtopTs3jGmkwyd0mcg4Z+R0gdIi1kS5K4UYOJe9dMDJ5
P/moOnRJy7tsGDZ3s3a9eqg8HPSLDo9xzrbF50ldNqc0TdXtwqtwXcVb/zlUa/tO0d7kDeFPPTPD
e9aqUWUV0Ra0k6XvujnbSKO8zSpUu+EYEO8WTnxNqlceb/ratUGqAo8zz4d92bfjaFp2HUBfTN/7
SIp3Ve/BWigSN4roVA5i9X1W4smVkMmHmnxvXBnce8Y4D9naDJsElTNefSiaix/AuQ/bDtsUaeKg
kaw7zzZBH9PQqS0qvsbR9RqnEDRDPu3JtanjUt3baLPuuELnT1533ic8VyFd3c2SalZ9RuU6zAfm
kig56UY36W27rT3SWKtx7TMfayNf6dJr8jDTheoDbBrCCEsCy+vzFK2q/xTVyBJucxYa1hTEtrXL
FtagFFVuEU1uetQoPitpRGmfBRaW5tsmGZ1v121a968IpfIoh2onGZ7uHmuL6ayFYKg9wEWnTK6M
7Jv2aYvR+x+mMaXD0QnsOwU6mkqc5wv97jCLIaEPENW07Ab8WRoXsdqYOseQTW2/NNAHDA+LdVKT
PKhqra/tbCnhGQxFJCZSe5v04QmtsUjQBYOyud9Y21vsC/UofHynByzJdx2aVf+pY506pxOmEtQO
XnyKLe2izwNmWmiTt4khpRAgdJ3j6UCxlJXLit3dmmUr1qEy8gOHpt+9So+9/aO1s0ragok5wnlV
jixa33G/t1uVRUkiaOZcaYZclbRP7u0ut/BLCrl//900ULMdZIuov+fQ15uC4QCbzCMynlm3HcYV
7q5XqomS6ZFjlWFHJNTMEttTvQmAhfUI+f6ppaT2J9rVHRmKdDcoAbKec17BBn5C/4GKr53zsOpL
LYIYF+efWmdM5a9UV3XmtbfRtB6nNnLqbK1aGO7Yrrwp5qTf1s+dYtAi8bpT9rPz3bwedUWGKFfd
Et80c1XyfMbs0d2Gtk0r3BLRQAxogbLnRq8zitKZw07mddnhkgsjgLm8napkvvLlJp9nmgSH6oDt
u34Ifd9nBnmaGURh1UKRLybb6Ri8ZCGvEEG6nHdq0aDVahGZdX6KdOYW5+2TiL2of1kRbSIPe0dI
XXB/OVezyiJj4lSizL5tYM2Fp47GA70uW2Sa3ugqTB+UxEUoqHNp3GekwZT51fZ7G6FKDSS62nY8
11eoA2Jx7XAEtF+8p80VWoBYfZpgcS7qnKmKNM96ZXUNS+h44M2S4SFjNJfYVQO6uQjCuV3UcXMv
W0/23GDBv+9iNhz6suEjllq5XE8ECMYd8ArKHuW48e7ar0Z9BRLzEaWHSzgiVTgo4BMyYpLnManK
z/CzaJuiGrApNq3p7pwjqMx2GIz4cy9knes9IHAEDHpyaoSh/d3sqO3vTLnYm0Xrqf2CBGf3Fs2d
tcW2RLiN6SZeuyW9DHc6ibN9S/0rRy3himqfUauD1+S2rPdiOEKsrHjWal+hNgBtYUXYndyA12In
tMB3XHvvQehHRKK8ID0QfpvXDsVYljAw0M+A0pW9pbOco0cqQOIDKUiM1XpeeVW5HjdlCcRC0V22
zWEjVLbi0ErePFUzsuEPMYQC8y/bmnRrHtVArj7D7gAJsoZJmx7GOgkJHs0meWca9CNXYWxtlrTY
QHW2LgYpdlWy1N8kG2zySv1Sr3kYbIxuR6T9umXtKvvoU9PE5Vd5KU1OcoPK/H3g+s11vUtR7qo5
RjE7pN1yUsgEkbniZnibGJZsJhHZkSMWhKSHXqXyV/CvozsuQpAH+FuWKVoZhKoft0R48VFXkYL+
uFElkMFIDXBGshpWHAWKksFfMz5N3/p+ozH2ubRux1c4tak2T0zt6al1afiO1rnab0yflG9D3e+K
IaA7rMntUPt0fh+VhLO3GJEZ7DtayxrISFuxWzWZDnsHqUOeVPHsH40qhYbUCLOltOIVeWwizoFm
o/QgN8zDUPSoVsOTYnM7oYeVr3bN+mHZ3sETOU4/aKPWpyhK7QdZivg9xu1uv5pK6C1O0YTGeOuH
bT3wVMLQd29X/QHXvLsZ4w60Nt4iIRseJ+l0nmql5pzpcfCZjsruI5S6WzYz6GS0Tj2/MZuOHgX3
2x1Xey2PUwmLkUPPwnY1I1biKtY9OafIMcaeN1L7WquKhQddTVAPryv8fjI2L6V75xdYvH6GBwea
Mxt8Wn8ENExFxteA65D4tsW2oGhMJ1QcAvpjSdz7euMoEimghKpCldGyCPawYo8KAxo8OzBZATfx
yD9HTokwe3OVaKJfYb/eds+JnCAC35DA8Nzgg2S0WWO95Ni2g/OZATZGH3RXizSnGh/n/TSVfjq2
c9nWeZIK7b9euK7naeyH4WYTYu/xHl1kn7s49f0DrYRHwRYaepRSR9MJFErhnwBFjwdsE+N4NIy1
tkjqtY9Bl0Ny62HyBJsIfGCucS8AR5SaTRrttgdpeQ3BPduobtd8ZEvcX0fROuxXsB/bv0cMsUlZ
j2jIm2qfNiyfUuJydJ4cOpUu+Tw7f02nGAVn3Yw3QdfsGezlGQoB+DsC54BRA01F+THaQSc/Sihk
wnvgTNuKg8iS+LuTpkoEMnC6HfCA7Rc9nkdMKJrP9T7bIcedguBddjUqc+yY/Trk9Vxq+JfDvEjd
wSJNilx5rpfzNqUz4uqRm43s0nLlsskiBtvDo1f0sgijdq0qpCvO6Jiw+XRFu1vlzw6iDJUl0+Z6
LGPMu94WnJ3lWRtHqmKFozYBE3NI0vh1SlGhFatXps5FunJofRwP3WvD4fRSEPjNNx97ABppNoxL
Xb8n247do4oiHl9zEQ8sH1TSJ8UENGzNp3EFtJVBl7dVRQsdF3lI9WzkEwJBmjULcIHWhyWUbMpC
sqeoYJSO3bfIIFUhY5B6qCdk2aziqg7ai28cX8p/sChQ+S2zcS/ytBdd8thXnsA0WaMpqBs7DM8B
Av7umLSWDCFjENuvADDrca/QqDtADnioNxSFyDUvZ4RRK1ve1RNp9nOckm28Uxo4bcY19fBL17V5
I4w29X2ylyOoICXpxtMi1yh5hERNcKwpQ3eP+c8Y9BH5jd4cQS7SQ46pClu+jn6wEQISdyfPUQ84
5SPph8sd4mh8itgo3UL3hwZsuF+AH3Y59BXOLhk8h+LkhvCEoblkLhpPDXgW61efBGWLkvPSXXns
174wTOvu0FMq5yJBIo3rstkMoT6iG+zVTZnCfg3ky/4SD4a0tKlo60Zt16UjQubQiVSKFXBiIFhQ
TTlgno1R6FRd83WjO2oWp9MTQIIJ0/oZtV0GHDbuMmjz9raY8Rj0x3Rb4vlNNKzrI/QOcepoVlGY
mPyiu6GHnqvDhMzhMB1QJ6Z51Bt1xROdhO3cxZLKV3hGD+7Wo7XfNL54k7YpapCNTg9MNP32IcK3
UVFWx45Oy/HiZo2GdJX7mt4vlw76poymbkPxBb4sDKZCWVUPYYgtmhWzUI4FnnbArESOWQtDt0rs
oMZvTUB3DTpVEAN5M26NZhQDgqFhmhzktivSaiZzbdW0yAeGzaNCqSjb/XtXYxrxuW391B3TKh0j
j6ur6YiwZG6apxTlPtZyokTKjhql0fxW65R5mblYwa3Zi3SRLzHwuQbxL8D/3Vdl0qV71dEyRY9T
hYHP03ppVOFYEGSf5GKd4WsM2Zw2/bkeMPfCQ5JqejQCjQ8/IEdxmW8gSq2Yz3fMkCZ0uo0RjSgI
407eeI1J0i2qa8lvURal9t3Yt525FhX10zlaEGb+mRJSkpxfarbjMg3RkvUi8dHtRGDw9BQtdmmw
x8GGPleojMdDWAZp7hvrIHQZGBHry96DRZZLYjHkaWg/wmLGVJH7JrnV5Qv1Fpv/iHyDdt2vox35
2ihZ4WvYn72uaEA9hQzqPBabW05hGhU9GaDs/qrv+E5egSoydt10mATmmgwgABwg3SRGFng2d2Bb
F0QtOs4mSZac8qGNMqy5O65tSDFrZLDHOJIY1Or52EQx5j18xIgnZD0i1mQW5k2zwtSCpSe3LWo/
6XSLyAhLt8QvCphehay0aVFxe8tiY+0rs3BVfxNVugy3KGwbcexZvah33mM0U/SVbCuoE0FOfWzG
sec3ZdWP3TsvcWFuQiI7e00WROrcrfisCSLHw84e20UM1fXWGtW9R6PXlGtOFlTLc9FOcgBsncKj
rSH5gsWsoxzeHzzoAnNAIdWxAzX4YmEsPsHBkNg4VwoGmMNhwCjILmcUYAYX1olWm0ec0yOAZ5Bx
MEpD7abCO4rLDnGVYnW3v8f0pNyOK1byUe27uEUTzaObJCoVCjtO4F6XXMZ4MrkiLef6qmvFzG73
foLINU7C5D75ZlEwregWWIccXaW3UGex50xgxpmAdEVmK9ecA9iwn4cVlvWPE2wXbHK8WL3GwDQ2
hvR1aXa1trkavO+KMJhLopyz/J6ZMh3PKcTl/jSPeqFFtQY93iYWPjWASAnmrVMwYjk2APHjLLJx
HB0xo3RN0ctKoe3Us9WokOjQ0C+bQMz7TblX7fYMS4bUAXuvS7N/pyOj1VfdTaQ/Ewqp45kA9Z3v
INA27qWHJTVqm5Gl222cRjb8EmbW6tsQqsgC4NsSme8K5UgGfHnBbKWxFmS/2aV3Cxmsz11AcOjZ
4CO0xbInSZeDG88xM0/TC6NxlUcFMul9vyIZ+D3xXWXvjNvj8Vog9m6/3G1RQuugXEB0uxVp+xUw
X0SLlslIW5i1op/J7YinfTigsu5wQGIjvbT53mj/oCKz0jxEUWywWORsIJfQ7HIFlQZchUrCMPVg
xdpHUHY3ovm+XM7H72KBUh32Bqw6z5MKcUaw3/XvqDGJw9qr2DC7TEsLoT8gJgRFiZo0pKAJi0Cv
odVc3ie1cP6IbRReiGs/Nuubaze93U67GNgHsy08RfMyt8t1CGLfPkgx6PXh4uFIT3ZYymyA2c2c
oRqtLmC53lacuRhgPsoQlLi2NZQG9xiUDPBgQG28A9qaO6BWDMGVKXNfIFydZQZhUeIPG9cdUDsz
18+gScSoiFaEMj+3YDbiXETGBrwb1SpL9So0USD3jgTzrPVqLM08uayB3i/NJgkeAc0x+zbLG4Ck
CuAtABvivgCt2Jso4w7la5sx7LIOGGI/Qe2RwaQefedxgzwU4UDjlvL6ExTWYTHZ4hFiM18Nq2NN
m/sZ/uGoQwnfWFwYWoPKUfybNQ72vBGTV5hUUZcTMIJsFkk3lzmMkul7it+OblZfV/qs6gv2W6H9
3vRlz0zLhymx5gC0YF/Aa43K6Pxv5bKRLdi0P8Goe9sKwttpyfZQswcMrMal4CXE33+OwfSjsxAP
6ThMo+0PRH1s0xe+/jk+84+GQqynK8Y1eF3aPEuAFg37kxKaH+2EJhgeqrIR4ohjkgBEUiu5s9it
7b/Q8P6BYRVGBr9l+gAKSxwYaZhMRFh/cz017mbw0QQbQWs0AKdkbRELINScPG4W0C0arDYi+RRt
uE//nEJ1YRX9HtvoB2JZhRHN1kRGHCekmfZFAx3BHciDc456DeNHzOLk+Z+/0x+RqX7ggprZ4lED
p/gIQ4BZvHNhKpdCV6hzC4+TCe6kcCTpUZVuYfwXV/gPSJY/uhO14IfhNEnYkUtkcjjYzhxmYM3/
4gv90av/wD7TSPSzolYMzJHha2fiVy91+eekI+QHeijK9HnQVcmOAbEfWW3CuVl6+idf/AeGmYtj
N04LZ0dg0AcMUpusjIE8/vPb/EdX5Qd6aLmtjWOq4ceKRBZn+lpmcY3T/8+9+uVd/4Ecl3Sagh2E
65LsA7x5nULK5D69++cv/gdPKKG/fXFu4sHrrcXjUguVfLfAlHxOeEiQKySTQWd6ARv7BF0J038q
no/+6AhTy8oL2AixI+JQ2Yd0Nva+jQGv/vMv9Ovm+jur+0c/GNEGClioSo+DVDUQaDUGj+EK/nkL
seOvKSpv/J8xjUd+1ej2pd2blxhPGjuVtllq9CpVfUA64/dtpYhuzpxASfZfn+7fv23/Ub1Nj//1
Oezf/hN//jZpNPtV7X74499epgH//ufld/777/z2N/529Tbdfxne7I9/6Te/g9f9+/sWX9yX3/zh
gLrchaflzYTnN7v07tfXxye8/M3/6w//8vbrq7wE/fbzT1++D81YoOkxzTf3099/dP7+80804RcF
8L//4zv8/ceXr/DzTy9fhqb/y/2X78vv/NrbF+t+/kmSv0ISBR+ERDGpZHpRjPi3y08E/2sSk0Rx
DsEYU7+aAYwIPq1//immf0WmmSLQBykuElBUfvqLnZbLj+RfiWAJfitNoeKHcxL/6f9/vN/cov+5
ZX8Zl+FxakZnf/7pIoz7nwdKpEJR+ETjPwzvlpDkh2PDzFQuHLzLQ1Ppx7gEs7KL5s9DSqvc7C6L
XHed2m0/gb33r8JE+K+ahH98c8ifBGcK9CaJQxNf9LfrdIti0nqhe+xd0X4qHb/QTYAHm81uGYZ/
YAb0bXLb2LW+WjRpbt0Uk28jJnAHDPXr4VC71F7cZvbtHnbZNsOQmt2MBqNqwxp6PRs1YkRn1R0F
Ea5YTFgnTGT2KpxKoovSaIGWnbAOAzrZ5DPnL7SmCth5ghfEWEBn++bjB7CSe1Is3N5VzQD0uOlc
PgFdPvacYiTPekvv4WgTvcRokEIGX6L9yYQquU2kjV7Enm45l5N6uHBQMiFoeld1BFZ7URTet82c
YvwIfn/cgoZS9xxkikDYjepWdcWaZjvvGDPTfDMR2LyJqKMO1v9zcnvBPNCwRM3iz9HMJnozl9Gs
r5CAVCI4BDuqiUoOJlMd5GdZpi3NO8A3z3D7Aj8OWIqrs0u4NxgB4RTW1t66ykQnDNrq4Wmg1fo2
gI31aUytbTNyyWjLyQ4BNehB3n/0iMcAniT98A4g9wc0l/AbLzH+VIm7kWN6o8ZRn6rWINDJyOYK
aSmf+UIAjS6XCMN+2QCQAZ5Isq5rl+aGt+hlT/uwbfeLnnfcrK67WeU2IACWw2FHVhITrllOt2Mi
knPdb8OJrrV/qTC7vlKlr+BltexHa5EYvS+43WAAky/9yMmBj9r+P/bOa0dyY8uiX0SBQc9Xkumz
srzrF6K6qpreBE3QfP2slIQ7koCLwQXmZYABBEhAq0xnJiPO2WevfeKQRPh5V2jXTbVyOvtFlmyL
tmtvTK3YNQYBfIGN85Rw497bi6HPNz5Pjs20YRTnJZvY2lXZlUuzQHTZttVK3n5cSVvUUOuQ4N0I
as3wt8oy8NcMY//qJMJ7pb3Xb9AK+Uwn6MVCmowP+ZwPCYS4xNt0Yy6d/6ScJsN0Mg7XhFOwZH3u
I7vyWztIZIoWu3j9k2uQFxXAPhWPXtL7IlK2Y4uGgbQGiVM0EstJ32fTj9xjgL1tsT3ovMQ6ZARg
fcbTIiYEVmu93rgg0Bb8VJatF692zZ+1FQ8PulmT2uRi8mNk5S2Pkxm732tidI/u1PvPw9AbMsBo
ov3IM2M+Z2NlPZFao4tobmbpXtgg61ebelZNF8XKjqet0NjsgykrpxnSMaZdg7uT5jCQM/+zXWam
lSo3jHPeEVr7w/P6Zbe6jFx9GxsWz7VDPv7clXdTlReRTMbyqc8Me1838sClbu+9ciIalFls1c3T
tqhN81fSuO1XNvf5foFivpHFmB5W+NdIxC3dWiJNdXGoxU66nbU81LMYnp3J8D/z2IwPWuOskWaX
Wlj308QQvq/sfaFLsiAyYkNvVtGlm8Wsu1eIHLkpx0lcsFTbH/Gq6u2IMfWX4Qixmeqpfqg15T02
ky8+0CCcOzGu4y5OaYCX2eufmaqQnah6/TyQrfCGd0++NLlpPiMLWYe0R/xvMbHGkV2oYgrHsZh2
Lf0R8gwL0fswwwnbfZaZUSen1OzYUVXlpWc9Gw3xlxubr3zr1ngX50v6K45Nx91biz6uLFi1m3WP
RriSiI17ftM4DQOQFC3Pt1dUsHzsZh3fuGTtij0vTsCqZL+LZvxpH3zS5iWo43ThQHJ99AEt4zRm
vtIlIQbaON8yJ1rqyDTHaoPi5frnoV2q40o2fL+VFnkjgacZ3iGWnvhhM52+G7tVHaTuxq+9aXRx
lGtq0rDATJkGxM0u9ZPKgB+YR5RuEA8+Q6bFnl7GHPPTITY6IlJkXqz3V4akD4WZqk2cZPNHjTZx
Gbq0N44pZdNGacv7MmFEjJaEFwZ7ivZYY0n5lvHC2Gdt0s3kGpjb9XHEmL6oZZCRs1T1Gx9+GIZq
RY4Np6XwzV0RD03O7FwuOjZPcALccRKtfByISCD0tRXvc6vMSA1pIcAUdYQ7Z5TDu1ZPTIhdeJTX
ymr1N5kl2e/rHD6zcTCYSa1+5A9rt9XLpL+dZsf/6k1WP+py9vOdaQ86XlxnjdewhFbZLcms7JD/
LTvJQWJ8SFrXfIoXUC7EAR76oEEX2y95xy9QFSuO8Spdp5jaMUcOSoqczQVFX7QtZ6bFecEwm4y6
pljqATe6PVah4ZjYkLwCjWpXkSjEpoPrveOxWeSFqydG+GLON4bNrNrngrUXp6LL4Sm0uIYp8wYc
tuV8lm3MhZdczVC6dIejahT+jDI1tSGsmqq+k3E/hlj29HOrFS6Y3mLfYUVL041fuSbmSOVcBDPV
MCHS7Vwt3cRpuqanypfTjr3sOExcQNY69Bw2rKGFmemDJnwBTqGvPQMONenXB12jSBg6Y5PovveV
o04mIbF8LCzAftz/6hbdu13XgpmrPszatmftAK4+JgtvlcVeDU9vhnutIDJ9cOa7dBL+w1pMyYvA
bhQ0xuKGcacz4W1TMuARSmygEb879yxPRpLreWwNR7Oey0aqT7VkBc8Min9g6AnsClGYGDQYzOsB
gRjdjbemeCLqTdkpLuRR9jtLb1oqCCN9UnM+XdSKPZmFNLK44PEXdwBG5sWaBUZMupHsYcaUESzW
oJ9AETZrRcK4asqHUUtVoDWrCKnJtjit6ogC9tNSAOqT090WS6IjOcYMdfKWn8cXQlXgNTsOzdTs
1oLNT1ja0y3DDIxsXl57dxPpMzleSGFWUWFYBvmJTtucrgz8G7ccZvSGDxV1EIXQr0ql62Xp27k8
4OtcHxy8dsBAJhOkANRITw4A81YXGIWlBxmy3fe4rN6wY8Y0fI4eXfS2GpRKyUlr272rDP1clLUy
kEPLrA3Zg7tgNVd23cPWVPF0qDMHSz7iGtVaUY31o2Ut8tQvwzqGqrSAJNyEyeW2HbPxdbB74xXp
rty4ibdCYFGq4N53SFXENsHcepNL3flc28K9t7p4ehErJWUI41McE48khHAwqL42Xa83zzKp+nkj
yG0GOwETvUPAXi+F3rF5vnatpxx1fq/jpWF87nhvc0/uUzjTuTURY5+5PcQz2BO/tMNvgoFkhB3w
Szx7Ekf8t19gfNyq1ahMbvR8ebRx86cBFbthhfWS6/Zen5vuzGa6lDySpGnOaV61vwY34cckDOvU
9X2xOFcJ/ytD4VgcYpma7P7cyamcbuvKcrBGJRqBFGXFIpiNlRAeeZvos1dHeSJ419tl5QXKCz8r
o4KC2N7a6NWPqos77TjGbqIzPDIMdfQdiTouREHR0ZT+cVRu6VH26DMVsBPrzNWs4tjiUOup1gzv
qV0n4xUd2nnloc7VEQuneaoEJv2VQweQgKPieWljVZ8YgKUSF9Ukp6CY4YEiL/M7SlYo9NNal9qH
pzGaj+LrxD9wdcqozWTUfRbiCOrVdtCdsQt5T/zuiG0wfi1LBV+wlCo7rynxHAcb4uZQNt24TTup
fesij49FLDBY69wqh2WeOIobL83fzMnSU7oEbXjl3W5vLLHmDAIrczjYHOa05KVxWq0E6p5km3MF
NJOFjHshK/irbxZ+iRGfsjVfcHaVaeSmSdxj5u8XhDafRUcDlA4W8790rn+2hn9tBf8hX7rsXTZ8
XTgu8Sk2YMA/M3dqYxzGMmOIEQsmJ82Q/CT391GK9s30q0dYLy5WdLKIIvNHzzjwP4JL//jxjq57
7GcSOrm0/5CEirg3qmLShk0X96yqgmA/8+KX/0MA4u8d7d+aTv6WvnHtOHV+DmjP35vOpV+VMa1k
H6hkoCdUY5uErmZq3t5KQY/CQrWETxl+nX7VXE8GThyJn5U1UNObYBZxWLR6PDttNTyAjvg315cs
dMgIvmhTu7wZBo1Cxm7iOhy5F4c71P/mz+yz/22l5Sb77Jq++TX8U2r5mzrzf0iPgfbEtnpNDvr3
kkz0XabZX9WY//6iPwQZ1/3t+gkXtuMxa73++y+CDJ97Qotdcf2EGNfAzz8FGcP7DVuICbJEzWBd
/Rv/EmT4I95dvkpH4RB8R+M/EmSuuupfP5+6R//qW5ZwuOQxpv5DXs9qG1jQx6aadRRjVJdyeBpV
Mr2lalC3gJtPo9ZpD7U5MKIEQGhPAEdU6vDCBSPCvHyvik59MOXKDnHhjxvm2Ha4rv4YYPEYthkA
3/3s6PMD3z5lGDe1d8ga5Tcz4Z/T2FMwrb62kTk9k9NYzV3rT/GTNPCrM5vvX83Gqj4aj0VlGia/
oI+L4m5p7IeiKdWJhR2gb6YzvZg5jbeer3GQYJqNfACYx6bx37A7WaGYIGTrQs4bR9OmnV7Ddc6G
kXG0tAzRFvmoV2Z6BacbUiwG/6GdtSIaqa4frYqVZn3CbDSZeryO3WDvoYrkDv/p9MqwAwTKiMtf
uBnrszKT9KfnVBK7SD/8pKzvn/LRqNiiGFMkWQ65apYy3SzKK9Qo/MKx+FHkSFCORVK7Lj3/PAkI
ppAVbg1TWQkkxUbWjEhe37a4hQmRf2+ES1UbtxNAHwlRTdAp+8YeWIQaLG7hvXha2Z9SKSrmPt7a
KiLuGkKSf/+Q//+R8D9ItIbjX/X9f38e3I11/vHzrwfCn1/y52ng/OYT/Y9ibwJvck7/92lg8sgj
sHp0DK7lUKX+6zQwjd9sIVzXd73r+fHXw8D/zbZQdflC22UqyyDgP1Fnf3/a/3YagE2xUcdAJLX5
5585TEmSsIKiZs3KSKLRvhPF+HEtZgMKzfjOLLX+RKW6RKVmNadaARzYVZ0cutnLT2T7iXC0bT6A
9WJ/+R3GGGm52tbl+r36S+eTVtTpZrU0B73Ujo8We2jwcKwfzmjdNdi7zdFYAmeuTppWMt3zPfdq
iWbDvJ9drnBUqNbsxWisr9jCQqDs6lj0zDuNqiT5ztSLeSvb0Q1xzmSbLMeUW2JQ9hjqp+XRXK36
pi2W9bYWbvU5YtdAJeUMWjIj3fPzptvWX7StYWmJDFrHSl4MnQqr01QbWlAgEYbh4oddjSX2cH5q
jGZZBSQvtl9KN9XBIuPgFXYQdbRuzMgFg4lkXd23WdF8wEsNx1ws1WHqvPl21DwP+N+eked6MiiC
opnHO0TGea/BOJ2aZBof8AvbdDA1ImdKyvQz2+6ChHn7I3BmculTbNVGzCY2rXLvDKtWz4OvJ9+s
Oe3eMqiN+0rH8Njonn+XeWBP0BJEsTlx9qjyyjj4xvKS4xm7Y129eDQLaR9GXuvTUMXZWaVe/YK7
R99BSJoByCy22aQIOynBAmSbXdLUS9lvnQnhB83kqkcK5uritikLBPHGruRghf3oyDcnW+JQs5b2
Exnh1wJvhDPcn19To90XqX0cR6PYZPCh9+pKfmVeXtzh4/XfLNqRM9iQdTKrzjyMjJm/LEw7GO46
rGuAOzaAnqld6hUbSaBT533ibpO71kuqQz+jrRZpNx0rYO/LVNZy75ZWFUJcAsmind7Ixf0mPVMY
b2bOT9aF7z/2WtUcSxtEAB+na+Oix3yKgI/7udLaeg14E6q7xGmKi5+u/c7HVfeMUCpu65J6PsE5
9ir6dbmUix/DmSv9vBhSRYxl2VzsqinCBIN2INiRelNNI6d32rT9Xk9jMxpr2OpSc36Nk+VdrgOJ
jTSudP0g5zBtjPkwcLUjJ7rPiYXfyy9w9ZLu7G2hL90nv9BoKcuq/HDYLUpznJmU+Y4WB3GRiE3e
OX0g12XZrrUGl7iMTajhco+csdE31oo4muCRvkF0WfaGHN1dmevVoVrdW+7LHYtEWyQP2osYcT+y
cy/E9Ru4y9zu1kQxhZBBl8fgNwtCjNH8tNNlh4KSnRIb0KUd9eK+RThCygYzKbhLLVFYW0d0DsYU
TNPIx957wRRfwa/V6l7AMjwgpb9bTvUTW+7GXvtzX7ufuaqduzUuyODQOmvL9DXm8Ll+x6oDP2NI
WUKDPCB8PXgiW4Kq7IZIoro9Jn6GGXsq6iAmJyycs+oLWenSZSuVwWDUoSDu8gElYXxNwQcDndZx
16E437pNzgwGPv+k5xDdTW9aGwxO7vfgFfHWaRzzBg8pD5Puig3mD//RdA1e1dkyODz8OeyVkgxx
mnXL5xgUSixTDTbWzq8JXvKD6eaE3YKmbA0dd/qMnEKKp+rJmc+XA0QnRg8EYTIQ1mRlJVO83nnJ
am8T1+xh1RI3WFDhIgYqcbBAGIT2ivQl2HS4K3wyYbTYbWicR2tnjDZ4MqXIzzYXtLBL0SznodMF
YR3DfNQRVV+XWltD1RTtGflTHRED62NdTt4edK7+Odn1cJoI0ww9v9AfeMhbus/UjYNykk6GPW0y
n52sIY1hWErQcZLkVBCTanTpEw6+TZp55jZXORR+7CRfs189m5MkqGzJdlrJPiJeiH1pEY/AhWG/
qVq7H/vpsmT8zeGAU5XVYacWOwlWJLi3jjidTVV6eZgvFJwgxQRGYNheAhAQe2MiyTLBHnn+B7It
eljW3VDb+l3vlgDHYxmkQD1aHSu6Yfc85vYYjiZwbWFap3wlkoSq+bFGjT3Z1KHsqcb795hqTgZ4
O30VnlnspyYREeLxTUoGUm5iTSlybd7S38Fm9iz+Qslad+bIGnbT5gS3BSbWOTblZkTm/faT4R76
5ZnEs8FnRGE6CJI0d23OsREkcQVor5zYCvvVilEKdQiBuKME7VHLyDD4kVEePugOFTHfPSw9tUfI
fh8KTv0ye2JafDEqWFYNO2GFjXfTD5rOHDHWQvK90nOn6flxRpg5uORqhKSAQV5Xvvnem/kU4Wcu
DtwS+3qIW4BQrdstECV2KJSCNb/uqXubwRZO4G/DrVst7anR3OG78i0NX918vQaXjDe1qre97ZCl
sPb+Q+9kIsA1t8Ep+jYa6hLn1Wmc8vUiquSm6VKDa7YkAwPomJmrzBqdGBAO1VnoR02ywnAyQapm
QmZmQwVGOgCb5+auKfNdR98UDDI3AYyKilnMOmCgnIJ59tqzYXkJmZ75tyC/Hs9GXfAqlj1TJzOZ
5Ln1vt3ZnH5l7hJf5Fx4wRTbxskeOjYEqonk1AjhZPhYuYa+81X3onbWyztRpFTaizMzS3QRK56u
S1GfCt03NVZdFJVx3dEs7xelD9HSorZq7L+I7KHq7CBjAPvC0YNTvo3nXS8REidjoVExahGtXolu
MHV5uKDYPmrEoxwqiOlqBwgcp5GZ9k/sM+GSlt6tp9n4cytPewEOXcO2oURJ9Pa7bOf5qQW4DrXe
dbajVXJ7m2bl32N2fplddQeGwSytTi9D1m2d0QM4NMc3MXTPHZspA7MuzHth+822xgyy5drzb+q4
SrPNopfuW273ZdBQViR28Zmn1s5skv3aZyc8z/tpmMZomqw6iVarSqBZzIZ+CodPydizIe5myyR7
39jj3aLpDzBan1xoL2xT/eptaydnSJY2SeQ2EZYfOjnRNPayCu5dqrA43di140a5s0KA9pYexj2h
ZOZiyQurWDBcs7Eqmma3j1jKOl5gvZG0Wxh7DL95iw1WN584fr3zsuJeD3D4WxtK+PoggBhNK2Xg
VmQnoGQtQqk093Lt9XuquOURHW3dIvTbdwJrOcQWdDgF7HVZ82nkjQ5lOd44ed8ctRTYrrftMkDs
7SO9Nf1jbGRDJEwx701NYc7rtI8c5G6/yLI8T97CFR1LZwOs1AWyd+aoWVP73E8xwrtmyaOHEL1v
myk5QkydKm2W72MO0agIy4kMwh3MoFiu1MEweA+d9NpbPxZih/H/wytrfl+/azcTt08wu85Batly
7TffpNN9SNWwqskgZWOpmKcORX6MdaG92lnlvQGqaZtMptoz+QdR5bQJ+9iXbCQbSWnfsxZXGypK
557giySc8xoYxK+6/ujIAsOolHtaC2cPNuPwolbJOU609s71uKSS5kpC1uNrC2+Cndzr3hkuiqiw
5TW5yZEaB48JHzAV/RZnb8dnJ4vDFBoLJ6uvbR2X9Zyrbdm7Vo3xc72k8l5PDC+SwFIPZteaFwfj
yYEabHpojLJ+7RKidcyKZZXQQMuDwUomMPah/Goq4e4kxOov3OzxbmZVcOhJKujWza2zIay1DFat
rj4yJPGzrVa6b0G22qnRl+wxSajyQPxl9tLrJVdGyRoiY4yTC84OfZeYlX4RhG2gByZm4KR9f4jX
Sux1oNAfkAoiiFFtokmbqi9Ljv5F81r7ZcGfHkABg8eaY//u9zJ5KJhCMvSdjePEskCuPJEpXnqo
+ZZOYMMTk4dg21yudXrPYsTt2tkpBRtwwpjG1l4jLO7imioOnUnWF6sf+lOl2+5mjeNvxsqduMZl
ONu6XCjdZjPeFqvjvYsZZTypK/NhWp1+Mw9CnpI+d6g/HXu/QGH8oGUlr71K/O92iEmvogE8YCxo
bp0kyy4EwGR72xooyK1aHhuMR9walr+daya1oZHdFdpUb0acKxuUdXGExyBrxfBzEKvuttJTTGWz
3QfKHaqjtxYDEWSGf4C1N8/21BW/+ItK1m+07qlwU6Y75dAwhyyXX3a8fg5VQRIJe8nCdvISACv2
0/BTMuZ2CednWcenOE0ugMFUjsK/MdoFecqzVQg3mL1mWr6gW5XvDeFR4XWb6k07kqpjr/mW9YpL
iGl6Ol2bfDwv9bec2F7rVf6pGfxlE3eI2u0i85c0NTQS72fs5CnPXFQCEgeOTGu0p06cLUow4rSM
+pkcDBHTy6mXRLcJWpL6Y74k8daKt0AYO0J0iiNmqvt8ciI3mThcFkpyoo20RCyXJV7ldsBkFJjL
fJtb/U8+njjn5yonjEOtEaQdm7oG6dJzO9auW4XJ2P8aAmObfFBBGMiXy53bkS1Na6pfEs5Pdi8a
+rU2yLaN1LSNajVS76wl3nt5xWDGyrp71ZZELKS93CtG2hvNzqs9N0V+FKQzBRLS63ZcF2vXry5J
d3Zyo1xTT/hZenLMwMXg9cizi9IC00YkmriP0bKMV8OgeLLItpNlHqiyKUmVY4obUvju0+bMDHAi
D0JN54qjkPAJbVaPpKzV71Vs8PCYxEx8dnG9amyrgdQOYCFxIOgqv686oT3Mll0N1aGzrmzJkOrY
wnjjL01V1Jd8yMUPbsDugiOHNpfRTEjIE5jAmgnG9VgX3kZzjV8MMeKzUleccMiw04BCEodRd4XY
OVihdm6bOA9dPRfHhVHfwb5KmuZsWbtRGd2nw0hbj5x0zN4RMYfPmQgjKOmWh5HB9J6XBmKPsNPD
wC+5xyBF+IZjFWHWXMFMo7Pe6KWnFzVm1eMgJ+tSkJCwS1mfuULmdLcm7+m9URn8Mgw6XxJj+m6x
vm3ohLJjSuDV7SL4r3GO/RDvtUI3sGUZ9LUmbrltxYbpNGRJnFbBsmhnLSfjoyitZAtQjiVLSJLb
yuusziBkgzKdJfQXvfXdR7ecNSbshOAgklQ3eqVvjG71Qj2xObEUyU3Oooqj35kMq4bmiTHbBxTK
DTYBLcin7KsorPzgyu6GLCgz1JcZdsOcX3uaH49nGMZ/uRn95Ucja+2Y5Wn6x9Tof1v3/D805OAi
ue6M+PeK5sNHjrM0/aj/Jmr+8VV/ipreb4bruEwRTEYWvxtL/7CcOv5vAP+u4dgsjHdY0/QXTVP/
TWDC9D2fLD7U0Osf/Wk5NczfdMaB/jVFUfcYmtn/iajpOZhX/zbiEIbwXd3xXCYtJq6Mf4w4Gmay
Wq0N/VYnc+i6fnWG5TVKm2oPbtM51FDshBDMqnd2fp4zFpWsJ6yjiubhArmh0eQYiXcyWM0Luzub
Z0fi5wvpdBhig/K2K0ClXcswHytjPPvVvB3d3MTcKl3w4KUzUeKUalcC0G0Nc1VmxQSrTV0XZVXt
HFKfOcRmHKuq3TlLXryv2TxPFIeswdl4VGzklDYVO571Ok7Os6ecn6AWxKm7/rSble/drQUYo9Tw
IlbtWoQ+8uamlWPxoIib+VSE/H0sYOPVs17Gzs+qGOo3Y0yYCC8GWSFcXHGabhOrT9Ay3fy19Crw
NqkbiiS9iaHCzlXV/Njr+rgjl78zzrorx/eFWXhE8Mb8bnrkXgZTrbeXDKFWj6pa5Cpw6mElopQh
pR6Vg0YohJMnHCSqysj6U50AQEsgs245eImoW8Tov7dg9MmHzkL5PMga1kJusIiODIOsrrs4lrBJ
6SSAKximFHOX5fOc971ZDnxTNeKmIzjSPHlq6dnRXDeNODSi7kLrWlcy0UF0MK7GwrPOedUG+txV
W5nX+U8iOIrzmlsttpbO+kqFmJ+JiNFb5kMxTr5plvWxLVbiKogrmDdxObUvVc/6TrV6DfFJ9ugm
xNXKhgtlHe2XdEyGFylbIqzk6mc+2pvVPAgnyeWG32B+UdNQ3tWtTO8L0efdliAlf59mQ7/Dj5m8
5cns2hDCNgJflNXjjMXAHddXZCfVHR3M+GQKZIyRthhsFmOvWSr/sHuFHYhsw8Q8Cbetu8BGh+c9
EwQwIAjrT71UebeJPaBQBnS5VDSJ/RAHw+IiYPpcVS+j49A7juU0v+eAwec8830SDX2yVDZqiCuy
mH3ShimFHFyDostqczdVTUc3NtFzbwZJcFekQx3vSCEbz/RjxlXB8Z6LnKWSPs4JckxqIPzQJ2Lh
Ls4Hs3wgLqEJiEkx95l0zDuRrsNpVnra7cq+xgsjhFe/YxooTi7og0Y90DmfLXh6JGoa3i3623DM
4sUhV242cSPb9bTx68Z593GeeEElMoEEN2pJG9Ee+BNUFBu9WNnZHTzMwPkW0YHk2kYfh3BaNZMq
bhqSB2s1mGUS/um/6VMmX8nU9n46yrNO7qSGGj6Qb57j0wutxnsdVeaVYYMlI1gGYX24doZ8mFhJ
46BRTYS8kgU43sp6BTsvxtE6dsoiRG6F38y3tCjjm92k/c80T+gpS3qEctdxDuRbo1hHc18sBnxi
4hCwG8S6MscAz7WbnvBnTNhBMpdJH55yoTB0+G0azvDeqOqF2Veo9dykyzpbIsKY3Q3Ex4k4DZrY
4zGnzlk8ij6WqQUYoq9pf1r2UUAOxnvDT8svNB+xzf3EPNc84fTQep9+do7TXFy3tXezrq9kj4wO
pvHYtD67sSLXdXEd6zSvcOaXhFLzh7YCjuZ4vENB6ubZE3nyzCcK0Lry+VTipW+2XCbLezEu5UUm
nj6Fnc4YiSFOYuxsCCR/Y7vqM++seecmPXlP9H9k4MzFHI25GGlfBqGcc1I66yOHjV09Fb4Xf3i5
5l0MHIH8AOoHMi7b4i1b2B9Lkee5Lqhypb1KfR4vOOF1NHj0fcxmsDsBpTFeUJ7vs64bzddgSp/m
WmaGvvPEdeQKBp4TI8YUWdsyOFvcnUWQWreZLFvvw6FeTeOmc5dh78LsPHmxIJFETCNaAQ1OhON9
qDc9mUgn085+JIPAa47TNhiMdvwo57F9HCdlhYDLKB8A7PjJhprVN5Z0VUgQsFsEV5fWBtua+rB9
BuL7bDbrOyYCRkeQP35TUQ/2wS3l+jYQqdxuRDN5G9GyOH3fxYOVPepWNdv8v3H2gtqw6sGYeuXW
57o/FLNBGk1hkdUdGBNpJeiY7m0D7vPjmpFyZyyi2ZpyHl/KZPayuypliMQvT00XmADwP3KicPb4
AmYzHKc2+3JGJw3TrGs8Ugkk6rjC7eI+4fpSv2aijqvIrir5w+4scmiGvidnJM6TMbSYzgzEQ8Y2
M4LGJVNKwbgHRMV5ZMKt8R3E7apv3CxOVOQNLqeWpQnntXcci4ubCHx9pSkyKp/MHzz8j4Xvziei
5MgAHFX61FRjGrQEdG/a2LOPcTGM79CH+FcTwl4xugFUl+QsjqbG5jW3pu/vzNtBOg9j6c4Rsciv
TaJ4MBPkHmJQPbLJ7fiUmR3xa3Nvfc1prh8wKHi4wFoZDqpdImvJfhTQQ0Es3W97zn4OiaXtRIYl
b4iTCjEayRomOJmt16Gg4do0LScxW8B7n5inxprMg0VgLZC2JfP2wPIZtD1bI7QwNEkZZPhULqYM
E7eEV5g7r5uDOfW+mkY2Kfmsg3hJW09bg1Yf8LhPRenNl5WPzxfxIVh8J0WpY6VlNVxbueZsDTkj
JCL09gVhkhtDsUB2TJGexxmDk8sD0UelmeU4ukp9k2JKeihsUW5tFZfY9P3iE/jF+OVl8fBeeiZh
XOvS/9QkHlikBSvDQHvFickjcS4EpzhB7U+1YIpAVhmweV04BLA1mvZspVlJjhYOzib0ilHWEcEz
ar1ID0B2U/GBSaKqxV3BOubBFBvVJfOhzTTzIgWD5JCMqaTZNGI038Bcivzgr2b/7cmYQRKJr3x2
vLY8VFXvmyEngnK3xI1e7bol3vW17vybaW39sz4Yy8JYEeqtanvzaHedVgSxSoefrTHA5JEIu/zQ
DXfIYfYHeB+mv7BOYxKzg4hmqkJ01Efq0MQp11212PFM+zzkN4J0SHyqhek6Acu2j0XVxWFrNLS3
jWP0LxRRKxFkvjA+e7l0byO+4WNZ2V4a1cZ/EXcmy3EjWZd+Ii/D5Bi2EYiZwWBwEskNjBIlzIDD
MePp+4uq6r8zVWWZ1pvuTVqmUlIQCMD9+r3nfMdHtMmmNN3HOmBcWjCPF2vPlIAOQHJml94zk2QF
27ELlQtULDTzTrt3HMHKg9Smj9ycxW47jvAUKF28pmBbNfg8qyiXsyx4TdcTYgawHgXNvmCpX4mI
9Ly19NP64AuPpvDY9Nm+Ysp0HTKAVCFuWj1v0E5TFDAfmtOLNqP4PGWtZp5vtdQvbtBcLVW6j1Gr
PUUbzO2YgAwLrfyyt3hO4P1wzXbRG9uhzUJN/+MmeweXTJi4vkroJqc+4vZAzEawvWIZl6DYqIpZ
MkAEMdFGCbTxE8cvv8Uyq39aurTSx7ybWS7i8VYdZQkySqZsXfFJoRA9zsM0x3e+Uq1BTns3L7w2
AWOUvEwRd9LJobXCAj13TCiS7jUnS4mBF3v0pa/n6FT1w7DhFdA/y16ajyOM5TY0VVBck2USLxa+
nFcL9u/OGoLgZ28PxgtAYwTnUor32cBltY5g9l7HOuvfWX8pF5ymQ3Jb+m22KytnnldjafgH0hXn
b3U6FwvYDrNAxWqoLryxwUoWATDTu5p+PEpxoKHtOrY7VVApG8x9DOZuPjxkcAW4XPwSTtMAgK0e
EvuQtpZbbBuDxhctCXa3lZMkzbyLGJKlx6Vz85PsETgfeseEjJlmRSPCPiiCXwMzhR+tpjEJ46Gv
rE3LWerVwSICOD4ZJ23uDNzrYs3TmzhHqCd6YM3KVLaVhE0MkG+qOhCftW49TAVW4ddhQBBodkiq
DAP6ehk47oSIbGr/jTGB6T/KmrpkB+rQAiKZk67qgVnrP2U1rdo5drPtePPvdFNB4IDl1GAPK8c9
2LxPPJiL8Mu7xO0g+PY2Qq37RcUUrDYJB0ix5bPBfrMgwp2jKzyNpngAHoxFjR0hwH1XOMzadwlT
/YLIu5iQN6T1rr220TFzUikqqRmDVUnTNOdkqSmPFGB5pDGmKp37LgOofJQm5sOLP3q9eyGMNxr3
WcuYANdFdQV+1og7X1KTPM9035YdadHS3uKXTNIDI8U0e6O7rcu91BFjfpWjQvsol9n4DNIsd2/z
Xxl93LSiEU3H2PQokjo7ivneR3wtqwHn3dbSU5Ou4bMQSxPGs2V8YAVuu7Xu9AjoLFJWGKVyDu7Y
vptxn/tmf3TAKOmNBW5rT3BhvutiWrOUge70lFRdWR7m1M0MdMzK9leV08fZuXZgAaJRNutu0+UW
Xh1cApDo49HdkYsVREdbo4nZqgy65TqoIi86Vg1SPWuVdpaBTKh2y3wDU6xo36eccls101yeCxtF
5xpWP96ilTt2vjpWBhbOfYSTeV51WOqSVzYptz04U1dR5hjjeMdcx4e0kWL9LF9w/gBJMXmH62vc
d3NYuQqfGiOElKNd6w4PWRME76BapbOCZadAW3M5ZOzodF72Zsxk5pQIJgRQnKXnMCfwuq1naVTr
i6/FCVPne4ASn4rcVPFDkiv2RCdSH8KeaBgXxgLLPH4EVmz0oU7zlocnGAuSHOwhA7rsqiRMI2BO
VleyTVWJiH4huBHWwfQyTka0GDArdEUy/5hjbduHdjQZM6CdaY9NM/RPgLjcNRxhm/1fokka7EY4
GHjwaoARbUP4S/kpnnhjqVoilCYRVEsXgls8fG89v0e5D9ARj4Wry5vygHPNPm117CJzmOPXFhML
34d/m4kUaUwz0QUIe0YgNsQhfxqQHHIlcgearMYxWwNEN9c0fafdFFfeF9YcDQWzsdqXFgEJr1em
9Gcp3OogWqxyhetBi1EFBp6uXEx3VcRSF+FSSvsii9h+ZFbs3Fzp5SFjsrp8t01uh4vV5MRz2f3L
A4GG1eDP155ZA01vDwpR6GfcGvHrPKfdt7mJu2xnZqZ1HGyTSBX87qjbfLN4j/PBU+tcw0dcexiE
yxAhPta+qiHf/j7oe8Q6i023fyu4sNcmzoMTdJcZsHp+k9xXfjQS9cxhP2x1BEsbdksC/TrNjCEc
ez9ixW6Afv6/1WveGqQ//uDC/3fD9P+nW95DiYlU8a9alzsotfqz+2Pj8n/+1L9bl84/HA/dLRWy
TYbVP2Eq/+5d+v8wA4a/mNT/p0H5v9XZzj88k5TRf3nlTRSZ/6d3eWtreqwWpmNZiN/gyvxfCDLp
gf6pc2nwCT4miQBkkOWZ3m+dy8BKB7ctJm/TSaTXqwX1FsI5d/obisSfIS4I3AN0K/SBUY65Ftf1
28e0ruFmY1y5G2YIwwdvpr/FFhZzdOzyYRdDVdr94Vt4+Jeg9E/ejxvj5E86Uz7RZe3Dko8EwvR/
Q4kEgKlgP0fuxjOR/yAeI6iMupjNc4U9mNarW6ZPPk1U0rP8x340APvBZFk+qtmmaGiC7Ni6iX00
m8HaIJbOjsFcjGeMr8udOeXqb2Khzf9QyfPz8pU7UsrA8Azv9kX9gR+SeSKfx4mUojyqy69xoNvT
eib/zLEYYiGNkInEQFpXqV9/6dpYvvrJH1/nOGPy19fOrxhD7UsFXZMciqX+9de30/rP54Qfj2a5
h52Adrt/64D/4ceD9GOoLJjdTQ+56pwuZj6tUyz6odeOyWlGFoD+3cQgx34/bQxhxPvbPJDxv4eo
i1iFb9Ycl5d5Sk6mqQ5GIq7UBzTdogH/GyPJIX+3HdffDRFU+6JG3tfHZs5hpVGPf30t/wyS/f3R
oN+CH8K2HTwQv+Fx/HQZja635UYxbryjpvcxnBLeFE4EWR5Hnfb5urQNuRF1O35V7shYtygriveq
RJxP2wu52DR17y4VnKBtiH0zF/JtMnPc+vLsabKUKi8d1l4h4gshGsOhqzF+6jh7V7JByxbJt0B2
9n0Hrb+qbvkE6bBXs1secl3gCy2r5g4U1qKQHdH3Z8plRtuETv4q8zyPNowPtasY0QQqI/nyXQ2H
gWOmOkm3Wc4dySgxTTrLOOnSYHSXWSLokHdM2dtf38t/vri/3UsPh4hjM/U2bfThf34uSBpgXN3O
cmNGdnmpgZKCPx+NO7woO0Zlv0Q2Ika+RayhovJh1PQai7vbFPo7DNbuTDr7UGLAtTxCkIoi9ETD
ALWqyFwRka0e6qSGtzC08XSKVTl/BRjUn3oVkaHFoO/NtPP4Ti0wrteFSvGGxsZ0x1E923a9a/zN
g/NPYtd/XKx32xKgnkhehd8u1jfUAKTQ3bR5M9zHTGLIY7KEc1As6w9iJnWtYSQFtKiAl9H48clW
ksEMtEq1N4FWvshWzj/1GBs//vp7+C/rq39bZC2+AZcMlNvq8ofXs4iJkCvkKDcIROSawvZXMswH
p6Nl6ZHH8tcf9l/WAjxtEFtQZlPH/m44q9kfUA/dUjDm1nszSDW6vcXZ34Rs/pcF8U+f8ttbitoy
ddsbAjq30/SngS3sbu4rjlZ0JuftX1/R79AY7tyNGRPcdlSf+K7fbh+PJL5gq5EbQIvWyRbl8rW4
jXuHO9N4tKaWZbeCe8BgxjBoenKGDf/6B/gvtzSggL/ZLyQeKec3D18tRrp1CVrSovOGV3NsiB+i
efM3u7B1+2v++ADjgqRwwCHBEo7Y2fsNjmOx5PpzkbmbQepH1Vpozo15lyHomaAgBellqjhNTuPX
zSFEy01cFub4GMxrKAo28wSKT7rNiVNf3VaNtMc7aDHTY8sMkHDFBBhqGnOEAVGhnAmlmh0sKLjG
5mcGFeCvb9nvz4fEy+LAFPIcM7jVVUyY//jIL87C0M7V3oYjTr2O+tRfMdlHAOjW4m++nf+4bTjh
bhuf6VLAmNL/7fFIlog0ICzHG69wY5Qvudh7xjKcYl0VW7uN+j23OvibD6UU/P2tdpFBGR7lEiur
JynP/nyJo9VJqzTHaEPz+lni8tjYsa9hw0zjG4kMUE/MqX2Eln8gguLdCypgFSizPrOYsLXOSE7U
Pji2MLnYkfuAuuNGv7RvRjy1K8hPxOuWvkdW+14PJl2rsV6RjYOUGRXLqkHNRHbPdIDWwSHUa42H
AKwniH5YBOmcEMgBVYS0ztlAIB/Js1/TVcSFfacsUWy9aUSmEUEnsFV57ZskWFUNwifeJyxktHzZ
6RwfvXzdXxb301HLVwXW4FJxyAorKeO3thb9RdD52o6cVcNoyVDzEvG4olWT7QqEc3j60ee8z4uA
19KnVbIOpnb4suhE7pwEuwh4Ttt5n1ILgqlRPis1PGh/B9SEFlJs/qDLQKYbwOwVAXTlh0du3MKh
VuqtbPJ8U6WB2k+FhBgx6/Ke1nf+YE4ujXEra7oNATbsubq3fpJ34p/L0mu3qXlTaaf5CJzHHEjq
HF2vDCN2qY+8ZViYthXRc9m8RsT2JFVKA76B57qqGNPhpybe5QRU07lGCVp+L503k21sgnra12DD
d1ZhA3t6Jj8F4IoTEoAX/JpH+y4f+2cO3T8zqsvX1AIHbS8Qd4lu+lYmzbEtp3bb9t1wjqzGfG2y
zL4OuZYQQRSSo9WM6Qo0TQCav7mWwfI6xb1/HnIPBrHSBNH0MUlXuT+hGRc4NjVQqp1Jk+yhG/yS
/C6+tl7fuhsI2n75QxfswJHgOEERem0L33yrGlV8G1N7V2VEXW7TbPIfgEMrwBN4WlZTbCQQ261m
JplyAFsfL93Vjub+RVlZsG4AsT+TDqJ2qhb5vVANwt8Jx2hOoXXfZ+R3ZzelGDmWHp/sqvtoEf0m
Hydj0zu++SkiUx+Awsh7S6smTPj29ktWoojvi+968Obv2e0KR5BQOx0ND0bs7Jb62TBNc01y2wVj
xzkSXrvLoHsx7M/rH1FkMswxeCQbu08pwH0CAJrcPAqvWMKua7pwoY+4AvAur14zJvd5Uy/Icjnj
QwSufoGnnraCju6xpJ92qaT/M2nkewWXNYBPQwDDSgOc/OaRObt34lEgg4ICkqANWfVtshwQbZB1
ouNvWrXfcLQiDuykqb8XtYncys/dPSCRchfYMzqNqLLWnHxgIKAGD3Wg3X2mSW/Qwsf1YvNDmYZb
vTq6EueUnypUZsRvziu8F3raNwSGHYCeE6DpVvGOkI27qB1+2jI+gTqHp5MFTCEqw57WWZrwG0Sc
PA307jfDNIhtbvv+JWqBw5MI4j/Z/fy99WX9WOjRvTA9pglfVjRZiW84MFx4WJRhX/uk5DuxANKH
oIPoAIJR56Xqkm0SjAhcGJlMVq3ukMKT1GozFI7nhNClaEleOjup+TW1nAyDiFdZE7Y1S1ZHcCwz
G0SDNtlM0CT1GN/h8Yz36RIVVyRy4xlSbbkRCkNPgs4fS+w79LB2S2O3Ch3BOKgzdMj8dggngbqx
htG0msVk/QBXAb/Wb9DYw7gNUyIUH1D74mSOONq5W7t0Xu2oIcvJBiK2SdBgMtm9CCYzj3E0n8xy
oCdMkkuePWNBrrhilV9tg84Vyljry1imgmCcjErfx+6/y1qLprFeqiyctHvRFp4QslmXfTPZT2Y0
rXGRWKu+x3XikWeHh63fALX+TubMKTFlWDg5OASHyKdqcHajcgmWEsYTnpwQJtJwrhinEUlYZ80K
jUr71tFKDVG1V9FHzPFsWCUAVLbY7QhIVos+dWYXr+F2ENuYx/f9AoOks0ZzTajKAjseJD6qUqYw
5LJUApV6hTUrcIjgGaMjZUe9qwFgnGqk6g8CZxYYl6q6S+paHaXb1o+O21xBD80YK+jXp46uSTU0
8p0ZeelrVPnOpiMI5C6N9C0upK43LclP9xW8hV0w+csuoaf5STBxdmx8o195LjuntuaG90IF+yHt
iU3rMo6DBaLpNq7Lg2JUztIvoY1pmGeocfotlg8y3hCeavMXwSKIWF1sFs9MgklNNhP1YKH/fXTj
3D+h3JpP3uJlJ8Ox5w2RD9G3agnmN0LTbsi5wrwJUpod3G72QnDYO0d36YdPYNZaOaSrDY3vkWVj
GIc0CepjZsdst8n8YAAGCSdQ8GjaocEbXO0dkVby1A2tvIvsXm6SaDCeLSNJr0Xa2QeNMuaOfiQG
8CBDA1v6/FsbDPeNl32pssmeE1ka6/QWbcQjumn69rtfYm2omNkAkKMvn62CJCFvoVDU/YvnzgeQ
uRtb6KPqL9JIN2XrVpebA2UFZd3v1qZyo43ofe9sN2792C2p/JJpU755ViXXpNq8ziRChHWCHLdq
umEnRxKaVt1CVxSnZbUSuPKOXd6gmLMdvXVAWhD5lrWwLXTzRN4jKJ0JgNywRRySHBrbU1sDZPmq
ABl7s4Hw4EedFiqcKtc5ZIz40OEZ33yn8x5wsRCwNAlxrYhzPC9p8+W2lrkxcrrZa6ZE1RPpf/eE
G+691vkFo/8Y50v8QNSZG2IgzMN4TDLa2tznmMSJdWNDK6UddUb1sRniiNxAHW11VI6IoExikwfY
TZeRlPEL0qz4hSOmewvETc0tgHoXSF076HtQDtGrpz3zsSw742x1ozracTydp2lqsaqk5EQMTZI8
j8h+H4ThyJ9MjIMffppUxzxNsw0uJeNsRj75OW6FtD6l6NtG8iYVZF2YP62g9e4Q+s2CaIy62ujA
qx5V5VWHpMmGnyiy3H6V2UKdYti4u7ZWzEU9hE0vIqImyQDi+WEt2a8H2j81c2zyfh28C2yVfRM9
O8pE3GQSZrJqR6KfsVPgSWnxmSgUTsQWMusrXmskJG+avB3CF9uC+atKkijaZLjiXCLks+CekAgS
H1Hohxj3gLAnkZDvsO7o56moeHct3KOBFAILLurF1TiWwTkoMGcTkAxNn3omI1FJiYa870YsF2xW
rI+dbtVFzUl7xhz4CILou4MWEeofCBwUbkcdRzHukeUNDD4v9IKFc05yvUdwXW+sEuGFf9tuGLUT
Dh/opbm1iCC/lzTZVeH3d5atzW0S9cnWgzh/LAV2C6JeI/DyybjF0A2XoQiwlrQkFNhwwpgZVtlJ
TKl6raaFufIXATSP/mg9E6X+aTbJwZ/jD5m3b4nlOPsyFuW1IYtn3xoVwTNG6cGU8fMuLOq0DGvD
ZD5aw8a4Lw2lQ08SIVEWghxLr7Cok3xJrozU3ZNoMR4QF4y501EWiqQqZaJyy7f9nMYKdig/Qg/D
TMbXIpieoqm097VTVe9kVy0AIUbD3tNaGn8OGclPC7C43TzVZCMr5e2JXo1J1GXb+yLV4ubcxVsQ
Oy4+YaSYO95k5rWdrq9+nI37wTDj96rGXafN3t8Qpl5NMKGOGMLUFekZNksycptwaFN18NDcvRo6
ZdPxfaZKqzSWau3WC2dWA8ouY2k3/cWfuVHGykWFzSxcNlaX8S/MkFYc89EnESQDRucRx51sHFqt
G20F5d3gJAKvnFsTopEl3g6FfMeS69Q2AakWKXYtNk0xeRwYPJqGL+BG6ncO7MaJFkW9Q0sR8HL3
wU4wx1o50XIlbRFhR1l9dTQdt5PdGZ+8wxbAxTHa572/PGDM6jeAB8nWmvBqH+zKF2cjsSOUKBMp
dAVDwYum+NiQiEEQvVnUuz7y0zC1HfNUxv4LWT5Hq2zr76QBp0y7m+TJGUT9tEgioXoFeDjFU8uh
LnCvcISMj0QWwWOPZPZseQaeD7OIf9yWwo8S+QI6sLKR/GJunnQmrRVc9+AFtnL37OVBHoR9l/5g
YSnuk2GcXka8SFmYejkGO/IJPyAlNlxDku8TUGN3RZdiSFpi5Bl6qo91puwDbq7uPjVLgGrCir+l
qo8uygLZppisnkbSpE4lBdu3MkjtZaUZ8++oeeD5NQOgFL+cgn0zeAPpOX2SXugMDq+5Q2dwElAZ
6wAfCJPbsb0iHvRopyx63lfUaye36Nyfo4nfHbcAJlrc5upKkM5cJSsxWtZBepyPSXsT5j7XNGVX
VTqiSsj8ap9UY/atbUv93mSOYW5sg8EBQo3FALcSj9lLb8ogtPzZ3Dil0OTslSUHGzABxl2TDMm9
cI1qYxIFth8iDavONon0nBP9wDaZbQluKmzekgbk5OzPr8KsqheRimKNUkLi2VwiDodVh8liunoR
KRQrfyAoT3EJgjGoqn7xn46LXq+gtMxn38PQKpqbITX25aNARhF6GjSmE1k5QdhE57wgy6JhahjU
d/zv5keBM3QzwJK6mAMQwZWg4LkHeIbeL4myd6I4K/STJhgYArWcMX20E7zfBXY5mJn/TP6pyWuC
rDY/cqG00JWeBIeq0t6xqc+7yXPLfW4Lw34to6j9NViI9tYWncPqaDkloloOBkhrAkb5DKIj04MC
Mud6DKmkhbhgS+r8kzkjnNpMUr71JcBctfj2Y7HYwT4VKea0cqjRxFHhZzVvu1RI2epyREA3NiwF
y9JPoArSINlillFhV5OYLL3FVxsEp7N1R3vvFj6USgZVqMMXALqNOEywiIkeCNqXdJBwXwWD6bEB
kdMKf/qFQgshAGfv8biIuvwuTTVsW0U08XpmhyW+BJnJXemVyzcLWeovuPzu2Vik+OLSm/c+GhGA
+JHqjmyFLAN/jDUi/W6+b2sXr6yPq387SHAPdMNi1vMBsW84oOIMG/L6LikCsvvakNnHv5KPvLHx
v2cEWdJdZ+H+1ph46Te+PZ6yLvER3YF4g0g7uuq9bQKcYcqJ3hgp8V4N2PoM7PVP1RD5d5GWcb4V
vv29sGhA3eKTnM5heEI/c4cP+ZjnRCMvCy2wFY6n+DGdveJ5Qqu3tQ0Vn4jCNi+5zAWND91rVK5D
1W7nCsf0XDbWRolUd5vSqvU3EEvDPmP7esWOFnWs8ImbrbzRbI96yfLPmnJpM441KldlxKfG780H
QtKES+R3h4FzIhpIrJnAQ+qcpjkCOewl7JLTsJwz0+RgwGn4uyUb/0B3NcZuMf1szeGnbsWLwRFg
VWSpeWAaj9Wntp0twkcBUqHqXzXu4CNB8cEdwazpT3IViBgiZXO+p7PFzlBSWN8wsB5KNse8ZUKl
7XqZlPhJ8h3cSWZrv1pLju2P20dU0BFGIFBT4iRy41oIpLBdIahduYwz55WBt3ilzMFeOxEXh8KL
I/jyKrUemAcuxBZCCsnXwKS7yxR5DygB5bljDZZcVhSm3dTS0cnt/jTAUD3o0SEfppnfDf4WhH5C
OjjkvRzf7Yw5jSViCvW8fPg9fbh4F5TOu4fq7QLX1H5rufQjcCxAOUHVHZhx1Ru6S/YruxNy2aQh
6Cya5b0wp3FNLQOVssjxw+IWSaqyORHjSXB216ivuZhot5U9AY+Ks66YgEjbzdhF66iCM1qTM8At
NOWhpaSNV4rNakRHxZaMfGfauXoRu9poi7DULsyEuLfUfWuJams42jsAgwDyyUpnPikf3T6tjCwI
4bVivBMYQxezfSwjnTwQQ7QqIUwXnAF7+xxFiDQynsPZnet47fuwSfjGOxLMLDgznLV5YhOMlUPw
Ngrbe00WF6HkrFFo+AuaT5THoWTvPfYwP8/+0LuhT7nyNpgupmlkxngocPVa0zACosSB4ATBeJ5G
PwdXbIgZK3jCtK7ifHX1CMTZ4vceTtoL0h+xXtiAATGsETlPFwDf1Qs+ufw5jvvlUYjYe2VeX3Mk
IjAP0V3f2Bs/NmoELJlph07V3VhdaIpsVVhP3Uzs/E11RXh8pw7mAgtE2ba/xiaEhbfJh2rtQJ5Y
Bc5UpjtkgO2ObTqDWOohkhc5Fp6bwz2m3JoJM04D8pVcLJcBGYYjpX20pN2BKbS/rOe2UeW2xSzw
CA7H2BeU9zWrqQ/Msp8sHHuBHMU1LebsviGW8+g3ZbdLalQ24yjduwnLLkJhkyTLhnw/ObScgdrC
DXWUqYd0qh+INLNfzClaVdr6SGv3EzmgXMnaJTOXiq/ZuAlUgbDS7hpGyNkFJ0EMe2I8qpow4aay
/WM5j8U5bfPnKglI9i2G5FeD0+vJ047zjL8pOqSUIBvRDE/YOrF5Ru74OJajse8Lmd9P7KQEFaCr
j7P+EQxn/ATTtNy1qFxRgNNlpqFrn0fkaDsJd2Pbt3W1Yhjy3vvaOBlwLnZThDaq0N6uRxxPIGL3
q+O08jUvBt4RgUiQDCYcFou3Gph85akqD/gDik2DSnnnJcSrFeRDgdmhO7BZ7CV57vp+uzCPtQkk
O5jMujbEoP5w2nI5xcQtX/y+AwihAdGCrmAlreg/7ZzI6Lc12fFwqTrLR2h3aYDxY0vI1bDWsu23
2Qx6ifhtaKsbo0HVqVGLEEAeZNU9OOv+vQzkV++LeNeLyTzM1Q3G7yPc7Q29Jmb5zlq6vcDovYLD
6Zx0k1zo/dbMDko4Vdm1FtL4jip2ZGniOGyN5UQ7f5hPNMBeiEClrWB4awYPOLdTmn1gLg+2hv1T
gd/r9FR82V2UAn7QH8sS38HnQBEZpzWQP9OCUcFs32I7EGQhSo5Ai0wPnjW35HIFBNrgoWaSRenh
naSYwFCR+7xyi9lb1ba8wXSwJ0S344QkRv2jwnJ4KoccCETtcmjvpy26L6gLHtKtEBzhdwDQzpPb
xBUWusRCfDUKy906c9btCzxtDr2WOjlKAVdzZ5emfNeDKeLPiF/g9dTK5dwbmM+242EzGmFLQ1oY
Nmi2lUKp624W359BUuM9f/DRBF4j4URPjcKsQ+BdHewI7zhgfgxjv7GOjbQQL1fDOM57QiDST6SO
7IpexiOlU7POnkW6ZIwcQY0HnzHCP0gD0vbAeCP8O7kp55M12DZzfA+CLL8GsSdtQhx8GLAIPm8L
XJrdFSAK1ksOHWZsEJXPLoaDPmY/dIFw39ZTYLkrEuMfM/T+T33nsNqyblQ7O4M4BAOFcETiIl3v
XUG6+pxr0pX/GSaonaAvV2NA3dxyrltb5F9tlwW4ODgCs8PvzXaP5I9uRBoPnBYjYCVXX+g3GsVI
ra0RJ+DUeUfPlfTwhYfLopOsVoCuDHJh0SFc7Mw6tKX6TAyA3My5LpL9Pa6riy3iU5t1GGJMAptX
TlzFV0lBcuaJS94RTTeciJvV2MbGnTebX1oS04aoVe1R8qZMl+YGjH2wG8rgY4iHR9lMb07UTmC4
IsqMbLGbw0QCR+zH4KArXd8HsD7XruZBL1OajbG0biIbs39k767YIXO6ZFmhyg3HAE6qnXAgNxXo
lH8usHXX2rHbNWXPAdKKTSpOxJnJgf5RoWNB2x+041MA8OYl7gFhT6lNk7qQzT0O0AejyM+tLaKN
OXm4h/yEJkVbR9Eb5wVs1KjSmtAjd/sw1Hb3gWWE2GBNqO6J5B0jXg8yzyh8U8bCTcemW/YxS15C
cDu5ulkc7GfD7EODo47F+lOCgEew/NQQJ0ChRf80NQTDEZm9w3Ayd/PAiktvdTqntdShFU3L2+xx
aivXjLLobMCoSC/IQ9/G0bSv8YLOf9t29vxBrkq+76mOz07QuW9zs6CVbxjrURItONiyOTDOUyGM
ZuV53Ab0YAKRextHF5vW0A/OppxCliy6T4cYy23H/eNOiuQG3kJk/8IRDrCnhjFGKvpYmsbJCQTz
gnbIX3C17nWvxq0sx9euBVlGhu0LA+Qdrh9vXzBLQgUOEsSYUaSHUkt63Jm4EEfYbVhX0hcUo8XN
GMLJZOBBWxXY6X9VS3qvGg/HSDrvEPqG1VjUGzcf2bJp5K8XP6UDn6hNYtlD2KK0wd9iKdKF5xJw
e40axg0dmX63enxBiBrVuCeDUb8ZVUBv1XWag8ys5qvK6ceGk8UDMmKgTVdEBA9PhTStad2YXb7P
IZPSXCOM00v88gXTCKy1nmZdsDaceOHn8kitrNz4mgBx77yeymJQ6ZHJCSMHqyz2kw4wC2j8KM3K
KcflcZnSCi6JOd6StH1rD1igKNBb9IwTgGK/IThOf5BTYa4rxDVPLnRs+sSTSk8S0iPmLG946HLG
ZoMVcZCrLXHC2qY4MjW1c9DW4FQkfI75/UgdcxxI5cUa0yqHaRrZDy3GyJqXvTMsgJAdt3wtrP4V
ZFPC+WPxN6k76N2Ij5Cyzjq4nmIbHBO5ky0V1IpDqXXmBAdlTzNVhETVLNdKfbVZKn4SBizW2uvF
XX6reMfFSh/R69X3djCQL0Am8UO2LFjpzMx+CGgHvTqJ5W38AG492I+K857sVtbSWmsJv3HtZOid
meXld+icEJN7QFWiqBlBZvL9DNRy255VeufaOXP/Wt8mY01kfitoNxwjpkChygOsO6mNnwzH8Dk3
a/kDazuODbp6bB55hgm4dyTmslFk6yLp4Qmqzg6NhDAWBQD8TaeJfDJ5Pq+JMnmUYhIfR2epHyVS
rVXNHAoIOKarjEWWBtWA9QNnB92UfE5DP5flU1qqfAeXt/vWRKx1tQEcaTdWKNtWMwHwcOVFnwzr
ojKZLMVe1268OvnhoKN9J401vcxW24SME8XaQqi4ImNErrHmD2vLQCBO+nO9zip7RiHvs+XE9cC3
M9aN/ylG8U4MzM948OwzvsMHHii69XSTgJZ12UMizLLH4wkbIyQvvpzug4XR9e6WCtDvahZPTIW6
HfY81g3l402E/r/YO5Pd2JE0S79Ko9bNC9KMNJKL2vjsco2u+W4IXemKxnkwzk/fn0dHVEVmoxrI
RW8KvUlkIkMKyUWa/cM53xmLQB9xRsTPfmOb+XIRDfamCnOyASw+WSQDS3hdDk508Pyi/RQxWCxm
7pEvu7uGROljaU842DMLkls3pshndJdEDzHDokeeruQ1K2vnbRQy3yjfxNuYqPhdVEXLnSorInd8
vJIrAj9YO+eO/YbqsnvOcBRvsB81jMMXJzjqVjRrZGMxILgFnlhkZ1tSa+fHJmzq67Ioix23Rb5V
PhglMiVr+lFS1lm/OH90ycDbZdmcrJTuS8R5fuXNsXO0urAjoiphY7LkwbwzLt44Bi3dcdGZ9ZHF
sXqRhkKbZBLC6SxNnIjy9X5K0mTndGqbi6n/ssJGHLGHYBvzgafka+0k19EyTvc8kTkltQukSQ3p
pwxR6rc6Xh59Uk1GciB6hjoz62MUDBumxmRbpfxnxpTkCXYNyHmWG8EEd6Uzj85UmFuXUCHv1g7K
4aqbMawyox573L5hcmgSzQZ9yez7WWr4hZYqnEPo6Hxbqw6NygUk4Iep/xQNUtzqmvxn4fgMbXIx
8j7z6uHkYYkZLPmzxvLvNRYSqsVUN1ZlPful9Vsi7Xwqaqs5Vz1YHauakktVS0C9myQvNim4d3Mf
+09yyoazRbLXJk3BgGFsFG7av2WVMvcexIY3K9LdNkWIcpJVEqx7P+rfOFbeVJbLm9m61Adjkd3K
zBWnMjf2Po81SNGOdA58rdnXMES4YUbwim0xJLQqNqcDAqsDvWFC7gOmQr1G/uEdc980+6ENlvci
blrMLfMiPrEgU4+Z2gbBQp18ShOPjGlXMZclIGRjLtb+uO4FbN6LNKLsA44mmFhFrZj7qG7fSr+/
qseI+GPlOG9eSPo2A00COTCQF84Dw9bkNCyd3DGzTfmu/rSrajs7kpck72u/MdsiJC7K0mVwwh+F
KLb8HpnXqIk7Iyc8dk8ZHbarWbrYN1N9Ibal5aFRTI1VEL8HWn+hUvodMG1dx2yxk8jZTT4Stcao
dF831e9MZdUqVNa+TNp8VcwZh9/sbnQxXMdtfD36MO16jh2whJspZzFkOTPQRDIJeWXXveNuhsR3
jvlQP86YllAMrX170HjMynztjeTYeGyFCGOeWGQFPeOeAutfLKzDYjdXuXQPfTpfY9MguYqEgzOj
LvdgAlz6bhejR66XhGay79OfPsGGO8vH8RT4SfYo2H89eSUdY7WAhFBF5ez/5wKkl0lqGRHU08Uf
ltbuDS2wDT8yzvZkRpjnP8R5f3oy/tTf/1NU4j/9z/9myYkuQZro8/5riM3Nh8YJYnTXfvzdDfLn
1/1vLwjRiYQSopslIYxJHi6w/yD1ix9kmzm2jbwQjeEf1O6/vCDiB7WHrYIAcV7ou4ov+pNj43g/
lINhIFSYzhQuh3/JC+LY3kXG/3eB6B8EHaTclAoKg4l/UST+TUcsEJZPnbCmLaYzMRyYhCebC7UG
QpXGYpB1HKpd4YdyM4XDctlwDA35TbHtnEILpCxNSQrjoaQgeivA+Ie3Q29f/onSoJBplIMwZpFH
f2JziagwmhwIFDGjhMiip3nw2iR5tahT40dW+WP1QDRSbjbcFx2xf245Dqu2VLDe3PyCtsFFGwYc
2orIeTUgZoQDyOCFxL4CGxTkBXKXGN/G92UXO99OWrnbdFICSVnWh8cGs+NZZNoSt31G/7RxNIa7
epUAirkb23q8Zs5BfqSX24ZfANBz19lesGm9aohuo2KmN2dTamfnIBNvTMJn2IeWPdHy+uISlh2p
mdsRCgEXU+um0NakY9Yg+zV7j2yK2w2ZUdDzmjjVT25gEUrUEqZpb2bBbhyNJH7LO8NOYhsnk3hW
jZHXrE/meIe4ZsgPiLfG7KqdapgCKjYQhhROHK5DE+bcy2ngPoiO3Kl1bbv9BT+oN10KmnSsY8Hy
E0G10wb6YXJidgCO9cleGAO8wUTWb8i9YzIdjqZbEcgbMBPMk1e+G+m5Q9zeR54VVEeggyOQQnzz
wU6hmjujc1rimzKOaDVV3rvhakJCYY4lGs1pN6LBY4yC6nW5QYRBlk7ss/9a28iZrEPrhekrV83Y
70kwgXQbtdMcrgmMNGLDNtq7L6fJYYYaRKa8DuyuylZDiIwVD3HtHLwuhL1tiKAKj7YLK/WUMcVk
aAfJEG808XUHwXbjAsREvbSNFyA9m26QOJuN1Em0m7NsyI8249R5q4sQMYj2EUXR8tfTk9Hayg8U
x+4vdC3Nc6EvcPe4bb8qEzkTC9iRqCebfMkWCkDXMRJ2qpCewO6PcW464EKLv7RrjE/YHSwmiVdp
astfdej004HaOiDNcIoN/UMo+IvNbVxdQbCE+JrUbQY+OdEPbeLf+9AJno3pCbXvInZTce/oq2Ac
fRvVYFG/BmXqnCmfzU+kRuoUetlhqASoJYZ7gXhk+ciUhT1KJ56SFj/RyoHH3Kx7lImPUHaWr0Jj
vh88ux3XeV9p566lJmlWsHvJqBeoyAZuqLi4CdOQhmdyq6zZ2OlQvHeANu4okOB9t2E9k0YK6YXJ
pCfdp2bWmKVtgU6CEX8guy0CNw/QQ6k9krYZu7ENhSR46gm6x0cdFy7OFgB3G2K4ZubXaZH8hHKA
ocifXZ52J4Yf7dRw+DcVQyr6ZTt6sZY82i8+O5JiqsqvvLbY6LQ62cWRO72GA69dY9LA3ztNW7zP
ecx7Q03f3cVMGNagN0gcwID9ZBD7YZKFLL1KED9cJa4r79vQm1pm9zI99ANw2TJxCNFJqZKLQwM/
5tkpMkMC13hRawgdblmZg8DLpoRdrC/1EO3DuRl3vYj1LxZDF5Im3S7ZGUxFeDzy5gmOjzxSUBDD
4eblBfChRomOwFf5FxKn9kq2C7LHCDnbS+/E5WfDYJCAzlxO8Z61YlBviswn/CcfB2QN8Xirm8o6
Rq4gw2SAfTo+1iMCubX2LvphTcKYWbdh0ThXitb5alB13u8n/G+C7Gr8XoRfueStLhHP6tqzWcoP
jIHvCCarKK0T66cTR375HKTGsgHg8qIwYgErGFmV5218rsHgs7BmiUd3kXuvHXk89euSWPYvgpmc
bSCqdOsmWUvmqEaYawJlcYSjkqkczKprVm3NQbl4Zpj8yZBjP4u7qwYlbPmEdVuSu4JwfDu4sFcL
wL5P8ZzxiSox+gNWDicZtzk984NNZpeLD1vQEAe+51onkEvphxqiajjEid1nN64kgTCIOXLWrE6K
bS0SGzN13/b36LnjJyfgmNsM8eR0nBcJC1PHa3gSQ489E868cHwOSQ1bOK+cJFoZPvlku9Suesin
xhJIOFmGrZOejf0GmwI/iPB0fU4aQZvN2VDRWdYJaGxtUUEck0AwnwiLRG1LTrNw7fjJdAJBah94
mBcLu7ATH6epqhPmbmFoDoI1aoQ+0Qvh4KQQcKaweS2ZsD9YQ0e5ied++cxQsKIPwmvgcT/0F9hB
gZRmjXtnOTqlm2UHgzqEQQCcfrjXih0YU5DLhwAXi012VqT3JoPHtgU5Jz9YznDRBQTjPs1VYG4A
4Y3uRmUTLgI342hlqCEZzPhxcTuRCHuWgR5exrkK2aDFodzZFml5KWSJkQlob4abLFzmp2Gxg5bd
HSw0Eh3bBhm+6qFmj+58wNnm3EYMYC76ESxjlLnZ2KxKsvDAfwxIYp1k0tEds/ZpPrhMusL7OVAD
oovR1zeWbMN35c3eA8atUyPTZIJfXJx75CYnmOmd3kQl/HbJIbcB8mMd0iS32b5Pv9I6H9ZJfUGl
2CaTP722AMQViyV47ZKe/W4Nb1q7E1kc1uLoNZGI2dGeGGNyxiADAOL6iO8fjPHYp4RMtkCpBnZh
Z6spfXymvi32g8TiV8RKb3KUHOyA40tTQmrkql8AMEHl0GhpicoDqRwtUMqXqF0BIFZnN7eK7KdG
hHutBuJVVYUUeCrsntRVZE4rXY+SbRE/NHIa0EyrwBHdvtPxeLL0GIM0YyW9xbU4+1gbEv92QHf/
SZZg/OWOSr9rgwjf4WLF/UA2BPoDljfJVLubQisb6CeMLtpzzqJL37UI4krKTv0CulDbe6fMhXU1
pOnRcUkyJBQ1eCBWmCYoS5ynS+j0TwTZhsEYuLhvOIvlSG2QieJOdcT4IdkfLbXzBOBBMQfMvm1n
rEBBuNn0Kwa59QX6Oxleqmgsk72qnOqr8aTdPoxAjv2tSB0/vHILO+6uQfDyMcZxCBrLHaL6S8YM
6ilvhB6OESRl2LeUcyQEOFURXpWlHB4bO2CwB/6geBxDU8kjmvdiOcu2OQ+Moaorr22Gi9dpnB9m
NMHs7hZ943RTcoBjYWwQ+C1dr+bK6vKuqNe+q6dqLZqI14RCvLtPllaDXI8ZlaRWcohCFnUALPWI
g2WsUDZPPZh6csVDUlS5y6lBvhj0T89e6WtSaUex8asY46FVBS8WSQPgWgj+7I4BTKwSMGMXEqNN
afSEXMv96ocGVWeM3P8OHF7z0k+5WqcoWJ0rmc35tRHMoNd5EzuvwnadF8ZC1q3pPLQB+RCDoWAD
X+w9NDv51hbIFqa5xgAmCYH95IIEwuSrIFsDi5SvXWQ+RNtEgOKGHGxMLLL6u86a5tVJPNRLTqh9
C9l+T8EBIbwEZ9DHTyM5mwxwFdZgm3rxcWzyCcMKWYHibYFKtg6bJR8/OxctnktUEGHIyZZl6vzB
uA3yxKwf00wwohKSkx9WCDj0RrK2g88Fmuk6c/KMzM287NPbpGKiAz3aQtJluYR2HkRtFDEaMoE9
YXOX6LXtgPDcJU1f74zfyOnUQ7V9MkjevHUiYkFiTuYkGwF5ZKXnrD63M3wNnv2FmfCCGyvDz99v
yqXvycohXw8KIYnN5KzvBI5XMszc365SMIUgKkrqxiBFB5GaWb8WhF8M6MVrQHp4RagIF2k7N7Vs
+nt3nDa4EGq0g32ybZQmXqMIUenYyqwHw5K+ByjIFmZhrahzn9GQxGVI6kDYnUf8xftYiOSt5rNl
X3RRdEjSCirEVKGlNlnBYAolkJYoPQbLeted6q0r1oYkf/Sy8J9HOSi4FKnryHXRDtUn5EIfiRUX
7W3sXpqzyjcMUkyIhjSZpyjfVUmY8if0lneZ6PGn4KdQm3TUxIMEfN71xpU1ubCynX4S0dYhPiDE
5Q7WPGBJLBIYbpeBYr1v9VUkq+l3ETXzTiE5OuJCW5LDEFbuDU1DEF3BKhO/UhTMG0jB2MooMmCF
aoLj2j8WlT8nccmERZVFhkoiIvCJAAzXIX+xbsWiK0u3vMxAisYlG37x+qprk+WkDGvQggllRxkf
oJrm9WbQ+W68yGVAlXjFnbAphrZRYyfOlQl1pEjyNjbbWKjedFW0N2pNkwtex83ET6/jAlsvXU//
igLfjVdznysAXypU8zPZkUx+rE6G6Q77mP4amtZDTdw778VUYlXQXnvIao75BfFxsvL+mLARTrdt
SwLvYHXFQJIL2vT1PPVIpQuhzE/XQlYa+4O3VwSAv7QgJQPWlrXOdlHK0p6A8QqUSyUihlphdFHu
XugNF/Ul2K4xRuYziJi6xtPldBfUoG/WDBjDr4RJ6KNE4K7DkMGZlyrSmwAx8+gu4M38BKBhZgdX
DMXGVeA25bFG+3zvD429qVulUAjNXp5vwf3jz4jIUABthxIwKRPziXJNdbtQhF1L1ErJGsnR3Vfd
LcPd1KYV/kBhsyPzKibPKzGBJXK7ES4sf4dvGFXLedBc8FSjOHt7rR5AhhEiraPxBkb5Cdatx1qW
ufuMy3E4ZK76NDAm7+EZ+URolOxZNF2SaOy9SXMq3kHJ12XR+BqoIkSReCvglF9kfJIOhR0eJUDA
551SIU8OOgHyna4Kz/ADDVV9H3AN75KujX9SU6CG5fBTj272YV8iZYi08ij0SywPGJe2jlt5xwz2
7SM6QXuPNLxdc3CSE2IkID+QNn2ObDWyW/co6+ywlIGIV6rPUrJD6nKXkm/12OJDwJAS2L/C1i1P
ahDjR9/C13WjrCh2YTfb0yFnzBxvOSTHz6VXPbKBDKapibzg4sWg6AKaw9p/GK3mw8tUQAqzajyc
2bI9sJeHoqckyunLfrGOZtr9oc7ux0DOt8pzWcF6+GOux2mgKgzGbvk9pyaD/EgFufbcIniaPQV9
T9TwOnEI0RPDQB/rzN4IKvnfuTW1+7bD8cdlwlra9PDKSfW4MYpDtFNpla5rEoOjfVGFECiced/k
ARPOTpNGLWuGHxlKnGfK3YYBBfKP9fRHzzHVMHSNl30HSCCOXlst53FOl3e00epcVjO6UVvjPWmE
y8awtBHUJx7HJZObvVflx1HE9V7nDgT7zIWlmE0B2ymvKil2rMLdSZLP4CN23vWQ05/2vtu8jYiA
IHyU2QobsHfOQ7dD5tdOD7ntMjiydRGsszJ7a3Jpv0V2UW8QzLS3oxxRGZezQMhyGZ+ZcVOX2C+o
aLx7PISKfUaSXNU2Hl459wc5+bcBZR4we989zZ5wKKTCZYPtuNmWWIzpkYkEbtm6bwcuY1xZNuWd
iotrDqp0yysTvJYWkWxkwzXA6CXcP+HEEMLYuWEbHqYnhZtqN5oKy3AT9t5dAPVDreJUzTdjbgHJ
7VkeVBK39NzFzRUCnVqcJietycb1qiOYd/NupYH9BL4Cyf3ULOZ5AeS4FnEmX5sptfd+kdn8VRf7
UCv+/m0Zd1vf5CnhJNNIGTJq1LCY66lzlsz/NZWElFn8IlPlMC/AvPZ7mP1oz/lQnRvQb5RDkXWb
S2iXbjS+dikXaw93A4wdy529N5HEkObTWVe5f1vjEsZRTTuASEjT3gCF9JITbqHy6Ntt8Nvu5L0V
UXabyVooyKL5XrmAIiarm9cOTCm0UkhbJwtG/pR2RzWB02JFu6gXJQrvHXnsGsE6N0ncJye/6er9
TL+xtWYK29to8uZfC1noz1k22d9j25PSsYTefb8k+1R5S0dYwJyNN3pgOc330gcwop8Na3uztaSZ
DpTe87cmN+E+M55AQI9ArrULzAF2dhEOzuyagw6XBkgHEnemxYsF5TA0jnWWwktBiD72D7YsAFN6
8BZ1vvp/sjD47xcArByXXt6GSPFfrxau2Cxk4PG//r5YcP7zK/9cLvg/mPFAQ4BCj9uafcFfy4VA
EhBMv+DKv+D5f60WvB8iwP8fkhcaMO33mPf/hch3foS+AJ/P2QMyAn7tv4KZ8p3/g2XAxY+pLbD5
dq6n5D9tFshhSOPImsGPkmzTMlu02V9BtyIV1/Rej3wEHOuriQl7Qlujkm5bm4z06phRqLMxhvxJ
hF1IMUd7DIk08Uhl7+h5b4Kp73bOqLtzhfsECFE1rlOvwM9ez3ly0DiIT/xAxaZwq/Ewwo8GUe0F
43StKrs9QQ0tE1zIfYwBXjEJvnTe4K5b3zcCTmeVn2lkmUAtxQyFFbeAFKDj0M3sK18vEvlBQtBe
H3vA/oM0DQ52iHX2kEHbPg+91xxwIPl4rabyzQPPBJw1cvovfjkHAbGJckb3sn/ysV6Na/Tr4DaQ
FEV7gCB+urZG6ENQ7wuJd1kNMVaRxqdsoAeqkPlEyW3SORBmAJ67EDj9esEMlEXyckBNXUbEehb5
B4JKpX1wsb2UZMO4iX+RuCkATrq0flZ9FFKj4TG+rqIq/WiKPqEDtLFXtlXlJ6cJm9CyCfK5K9eF
9FsagxYGA2P3KHiLx6p/z8UFj6j6DtTpYslvjVnTWluIFVnkJzNiZ2w62NPpNVHehMyFvHrKDo4l
xntrsYaHVLbFpyw0szDCimPKv2a03kzjztYGuSN7dZfN7L0lvKimyYpzdv1mWGKa4iF/qmRO+213
dscUF/9/tb5QB75VbUNhRkuWvy8+FMpdbzVIhCN/SfdJ0iaSiVuLNDD12f7gG7PCk4NdcufU5bAR
rWnu65ngKD207UF2VXPW3FC0TgnqmBR+wLjJIa1sUbTUH7bpplvyXWS/ZnAm1lXtZ1dW24kL8IyW
YiKdySTBUK+WuZz3HVGuu8pz5p2OM0z+RCve2HEZMn3LzMsEtfMVfAWKA7kEnL12ELwVUbc8OtU0
3ZcxMZtuN5Hs7oTjHeT5jGBHvMoIGbObHu/lrud77UlCMbAnUFhC/yYIyi3tTWz4kcalRe6O5vPG
6mPGaFEbXTlOVx1EocNdSQu496g+Xlqmq8jy5bOSbkEfDoPWhNg4h9MgeA0u48kZdeqYncMBQWii
+U3Hnrw6OlxzaiJCGqIumZ/rmOpO9f10JTvc8tpfhnVDhwpic24ZbRYun38movje8ZzlQYoh2OAk
mO541uUeBgRdoWaP9x1gZHhA7iI2KZjbxyUelxeLWcQh9y9y2DFt/GElKXhfcl2KVxe/2UuG9u27
12364mMtAFzUH1xUTnepHSVc11mn7mdRNO8NHrqHsnCdjzGMvIpKj4hNkfQoJ3We2OsUsi77Rc4U
Zm+pTLd4SZZNLJX4GJcU42FtGfdZiCa+c4c827TjUPyayG26C1qpfqbaMqyViIrbANwbGIT60WGu
sZskRZV/+SYKqZAaWyBFtrz5LvVL8BGhndbfImmcl8uD8CTZIX1rfxxrFmJ2/rw0tv8wF9O9D+J2
WE2asL+17zkjvyeqdfR2gfMuiQy30JdPJR1wnke38N36q5kz4hxNSfy7oJ5hcwiA+DULS1IuDEfz
QaqMDiKVkfwmDPeyFoQOoknGFQBIwtIRayYO6H1zLz63RVx+qNbl7cfMhaIaqvW9jW5OoDclIKJ1
gunao5l31vFy8UHWkClZeF/UjHjOBClZWLZ4Btp2JoLPFQQiuWDgrhbbQ+HT5q1yNqXTL2inAyK3
SF3r7wNH5lCqM16SmtYCw2onzDkWOXibaoL/gJ/HPKYpIlylENnaMCpOUuXROc5d9z1CQA+3dYl+
WqN5tOtiugbnzbqltuf0AUBGVhyqEWHuYBYBpU7G/TGbAAYQeTqDQXVmea2yoLvJyX7Gy6tCjclp
Cm9D4VF5pxBI+CByF6ayMvF4EEnXPUZ2kj9pgBM/RUpVPAyxf0Jma6NqTUfWTKG6zsVQXCVZX8Rr
tnhEm2ZTeFeUM8rtavKusrS1Wl6ygXi9nLAIa9uZTlm7IGkwoY+wrW94FdgVM0x9iJsU9VY3qCui
gouPCZ/Xh5XLft+EoAFWo5Ttl9N1/m6qEvE0OEmwJcIa/WGjA1Qubf2JHXr8COv0graWXkc/YgFd
wqs0tgfFKBF3LLD/hu34d2SqNltdqo1Dz7QCeoG0ZpoM4x27aKqu05Fom6q5fKIzkx9cXYQydthX
jloP2YPlE9q9bu2gqJkqZ9y3AcM+IpA5XlYNoEAHReIwflgyZ0GoEbWedTf335KM7v6OFHGd8dy5
2cDt6Zc3UeKSk9ajjG+LOeVmb037UAL0D9emwpuOnt9315nhqitx4XF5DSq7NWYiYEoT0Az6Hg2q
iyz8yy/GyKzQhI7IiKRM2KnOY7gTuLaelZ8nL9zZ8OvbpO6wFIVEUGCV9E55HtT7UHnhc6jxoDg+
hP41nsK4JK2mv0hUowWyw2DKJ6R12LCbzqSnpcHUf9IwKF9RPBHJOHntMTEK9zzEjOpqMGNzQiEs
zoDixZVLM7KLDNx1J0A4uGCDvl9KwwcScuiuoAJ3r17YQINDTvpqjyQh5x0zF0PkJ9rzoDyHUeNe
+60UdCPKqNdOtEiHu1FSDnkxiPxj2tbqJtE6uc2jJnutQkfdULA17j5qyp4MH9QG1+HcB+8hoUII
HtSb7eb0L6yBNsDxeJxjd9mEbe0+YVMh6FUVZMOFjPlcpNfmEkrb9eW2xo2916g338vYHl8ERyce
WYg9p1A74VZ3i23DwRYTe/xcX+FP7I9Eg2FWIR6BlE5rxxKGuGErTYGKJOPwkyCThoQf5jjrXPrZ
ewB4p8OLIAMSKeyAwPeeDNjGsYffkWfCbT+l65bCaGvXCWBwaUimr4PDyPhv1XeZd3K64In8OeTA
4fDo+EP92rp5ux8Ad8QrfwASsaSszveIHtCfkBqXMy0abBpYe4L5OCyHZCTOYgtKMTmLJRymq95C
9kBmTN3FWzpr941d0fyrxr+R0B4m9JtjTrgl109kevJOmQKvYzRIa+xDvlnzZ0bFj2ED3EJf5+8E
24x8iCHrrllwfe6jVDiEyPVEns8lbypJAdGGzCPrnnXcU27H/n1MVtRTYqeM4SvJdqN3CVNFLIO3
qiZi53ftFfYTCZ3ykOYzV28VtzuITe46Twb5NLpHtDvpjtzgi4bNuzGEAF2DBnC3I1On1RSi9PFL
Tc63Y5dr0rzjexN09cZSzq1fJM6tolReNa09PkQsTa8zss53Ge5nTeQBdyzOEIGX1m9Gf8PCVuxY
1aW3zjS11zEOZwjdjECLQ8Fq+AYiA7VRSzvz4mGGwEYMd1NuxFxa6oQpoXvp41YFG3Lw4hfUiqhs
8EqdaxYo6Ub2VIk7pylzwCEWIuwVcxKezhaawjjP+p75DW5ML55nySE2LVdBOzRvRjnqGaPTfK1y
n3Ey4Gn1ghjHe+Cwc5gvNrZ+5wW2dyxYSkpoCzwF70z56C9TfFNnXsuJ2lWsIJY6uBL84t+hGgjD
YC2H4yKj3jyWsDQIOCZy22DcwW5xqItOwJ6Thl4/r2XJqTk7UPGNF6EjzAWTmsUu+Ct1cYyPtDd+
svUD6Qm8Ta71AYDFPCLUWeS6o2bf1GiA7xYCPN4rn+CmDQut8gZ6CyJOFlRrTLaUODNGkrvAqPzd
oGvotprlenHHUNoGStVgsdh42kWYHloRLDhnmJAB2aUGojLVjDB5I8KC3GgRvkZ+T6Mz+BFo3szn
UV0XfXOJsc1dK2OeNSNjUovzaozlxvtO2QG+8HGELyXi5BmKVDE/kAc19zsXVde3aYk/QrdZtPMu
sjtistDexUAxYh6Ou05e8gvyvEKiExDZwKUH7Zy7aj7zzoBtkYWZoBpi72o5/fFRDHg4ivI0BdJ9
5Vjyzgo2KdC4KDyVw9w9TnNmMqqp5XVcYh/Ngk4mjASXCPcWCxEUuUYhS/3/IxJSZ7r5aa5///u/
fXwVSblJcEcmn90/DjoQUv/fxiOnj7b86D6yf9BdOuqPr/qTwR388DyBeTpUoYD7+zfdpfvDDl3P
hrFoI97zQvff/sefwxEn+OFi57NtBjQOVF3J//WX7tL54fnCYc4iEEkKRwX/ynDkn+mjCpQllEdm
ItydAVvIfxRdKuNZtd+BcqJYOtAe3qko+yaLbAcce2NF3QMprd+NCybnb5/SnxrdvzOyA5/f4B/l
nootP00VKH1aVeFc5KB/k3vG2pMU3nm/Vcilf0cuKrKeMRJ2RY9AiaOwF16ZBEkqA5cEpcZk6ilH
1KwXCB6m/na9EJtDxngcZi+pqG9VMFenVLiCQXAyX0YSMffbCmNEcO/mDS9Jjwp6J70IIF0L9GtR
g39lxR26QnrLZVVeNnI59pbVpNq7kYytjZLyM6U73uAsJh4MFQNeLKBmTXmei4LgWOLHlAXrmCE/
Dj02QWfJvoV+iDXDLcg54qxBSd/6xrrQB6YUvX6QPsVhwL8vmiezn6QqHmav2mZ1ek1vZ26ymo9i
ChdnYQtDBihVRMIXj8gL19BJhk+pLPe58w1cY4MW6y7xw/baKwsy69ndrIRK0MjXAl87E/Z0JRlU
vyTgn87KG4j2Wxj1xqBcHCg7D3PVuJuIaJ23zibYYJ21rrWbFzLM13KwgrvRMt13NIlwwhUVkigc
p1341dUjA6p5RDIVt6H9THSO4b8KnrFNVEt9NlXDdInsFrgxOeVUuyKSeNwzTdAnQV7kaQTpQVg9
jkdpeep2Sgr3ziafVW+RIHr3jYV8FvWVfZ0Y9Ad9PZX3UzySkrVQgTCBabA/wLdkGUyAdbmv3H66
HtKg2+EaLdcXF80O4e5yKqehfm7KwCfdozZWvPGlV70IqqSN6BAJsGsda1rUgN3tfSwkWyPtZljn
8rnvyN4pm2LtmjokgBHnxEHZNlvaSpMGV+SCGTwjnbjrUIYgucAuH8x3/HNjsxKkOv32LN9DQEvH
tB3QiN6jqTMOlhAr9tY9YJ21B9TyiPQI5UdQVik0+oE89pWxhYQi6oMJqWKisb0Z6+x2SWcVbdRA
vgnq/SBYqdawC638ej5GhfHBElRefdP3uvvZlIIHKWvsNyz5+nfU+fUnn0xyNlkZ3vmZx+anmRGG
bRO2kW94J2iLkj6JdwL7Ei2J7Qz3gK74tyxCO5DZiIRZs3Vxf8LbIu58SZnhRUwbolUypPAENdm0
W6iRYodRZ34U1SLPJeOhZjMi9llgTzUUY5e68xNWpqK/j8f6YYic8KcJKv1KD5OzDgnaCpZWnoG0
DLHwDKzRVn7fO9MWScT0QUKa+V/sncly3MqWZX+lfgDP4GgcwLAigOiDDPaUJjBKotD3cMCBr88V
tzLLKnOQVjUve7N31VAkwnF8n73XfsPxxnhlEa//6rIch3cLwD4Uopcui7W8N4kLduLbGDLxko5t
9Q45JX6in837rBWXXEiWJUUi1sxeP4npcNw4YiraSFHE+NLIzomGBaV2kwCN5fqdywIBzVbooFnq
jznfdxaeodSetUlSWsSi1IQ4LtKJ3T4RIUGxANiBBalp2qdF2j+jx3TcOhKzPK9cqsWdqsEpUkDy
wGVTzsbj0i4EWkXhF++YUemAMk3gB1tZe/gaqAWjLplJ4cAVDc0BkKC3cBJaHlY8hnzUzzvNizKZ
/GZUZXqzRs9VuCtdaLdrLeanDCXtnR8pcKVWVqRX/VZGsSP7l4R7S+i0zgyK062eSryPWAe59KFs
6O7THjjTOczoLJyR/X9ymPMTBfpDXxwVAThQSHoZmNqnJOeejrpCsp9N/Qpsdx6Z7zRfqQFfRiUS
gZyvMOC+ONUcC1OM1BViV5se5lHO76XZ54zEUIQGkN54Tg6kGawf2ThM7jZRbNdwXhk1ttzFzK95
YKmbge30zV80MfAhxn4X4cFyPmey8n+6ZMW7VaX3gFpGvwJRWgtQPfDbdKVh0u+X5ChioCn4Y+3i
gQnUTG+NCVkvIk1kn5pJJul+KO0xOC2GQkJe4Cy1177BFxk6tKF8zZjE4y1hr35gl1nHu6EmgUwc
24OjYdNcH9LLhcYZ27XhIBHlPQ5rYpnguRr8ctuG3oc7P4fGS7m4A79EYJPf0GGn2Ii2Fb/FX09B
PrXb1vLjK09S/9ObDHE1it57JypYnWiFLc5rbnIQm8zGB5kuvEGLWi0fFV11ChRgNj/AYvfrqMIe
+7bi4cYkh2bf0V7oeH+aWsoXXVg2sDFTknUn7AR1T3n934XWwKceg1y6zaDnRpMZzA9+NQtoZKAZ
6JerPmpuZOAJ/Sbb5h6vnUSWCYGIej1XFmY0w6OyEt4luEa+8i8Aiw9qTuON8sz7WoNB6lcSu+WD
E9OgGilyWaS/7MwDftm6nnmI2cmwYaA35stMFu6QSo7FcmnkUgosWlP6AfiVrQ1uyLsZVGsflKbg
36bjdPm0V1u+cvy2N9QzuU9MvfxoeD9fpJVoVLvSKn9USrPSEZS0szQ2iRBspxynyNZSooOytBTg
MFjm9j9n5Y43lgsTK9HYupneAABxmY2tH2frm8sH6TeZrZhLD/wiZK1ybznZ0qK7wIbAnDj2f1ZC
3XgNusFztwFBW64Kg7SeMqdTL3T5qqOiX6q8sCH1frgqTf9inarSLRVzeHZxjfl84/J0xWmDK89y
jqt2JkpfE3YhC2GGL94u2ZMUItUcW4DvMIaofi3DZmxBvaKWFN6jiTOiw1K1OpqIXQ1TCluqw9pL
uaGmOI0PAYEzPRhsY6wgfmim5gMmF8ndnntVmotmm1V4w3YMBliO1Wh403lJHUla0k5nys5ozNtW
MRpYm2oImEjMoFzu4QTVGpjBK8v/3Vmjfa5T6WMF9kTSs0vBRtwZhrwoR/zo7jGHQhN4wA4ZlADP
ecyiwBogfAqLIYGtsTf+xT2RowEpb1KRk7n+s2nLhFXLP8EKH4rTEKbYjvh02jjfN/NsA6UkA6Fg
bfo5blKctUZzVpPjfMwUnuHhAX7GIFSS5nBIHR964jdwFxGrig0vePG3L2DJcE6XyWfW10AnDMRt
uszuORFzqaYozaga2UB+ErCxdbWcEEeNX3HWK3+TIRXTJA+uetu6xfjT7mBhbkqFmT0xaPza2sOS
f+nZ5hT4XzEiARDupfZb6IvJ1DKbOGKd3+ZiNnkZ/5NuQUvHzsIjwHW3YNGeXBfbtJ/Nf3IxJRs8
ro5r2fVbhdJ3HKXl/YGwDtfFgfURFGWIwznY2vdwjQuD8GPW1p2euDKx9VQMbgrofpvJXHpoaZqV
KP0DCPIjiZ3lHt0x3S0LypoQtoHwHKz+Jhn9audkwDHJRHE1X1v+snvoR93jP4kkCFTZExlXdwmr
TNeHhHBDDqSBxFDeGgbKTe3vrKEvIy+IHV65U3zDkYT9xyOlvvPZ1gW4Gj94Eu2/czbkERaSeyNy
4wU3Wp77S57qGWZ1XnrPq1iyJjLHIH0xFlFdUVL5/vGheNcoTejYNrjyvT/ky0fs+MPr8E8GKltd
vYSKXJPYiKVVf0lUq99OClsAofceoWrsmOrbitvNX9sfcESt5BoBkC4Nr1j2xcTycSsAbgQLnVg8
hfBz5joNhVrmv5kBfaNdOyy9K4fKpq3jVuGlvIe64jqB2BKT4rEOCpct26hCLyfnngNb/4mE4Q3C
tVOkrBlch7wwr7G6Kx8qpvkqxLU+mXiIyj5KhMxeMLsaz82yAujxAD3Bylx90Co0F8wW270myCmR
cTv0ZRr8JIDKMp543y8ZSTYvlcFrg3Jog/BfmAR5UZYdmH2M2YQkOqzpCbgcdHh2f0NoOAvfWs9p
3sSIpYtGlILGnqI1aUjW6cSy4C4gJYjbHwi2wQCgVKXfZEZI4HX/pPFqo2JEFKS5RqoqrebdVHb5
Og+m/8eCD3lACNPtEdh+/VlzM27YC/T5Vw7MxdxxjXUfaQRdMO0ZdRlsIHKRC0zuEcGAejP87DUh
x3CaYwxOOBlYKDqUxD71wMwncoU8hgBpIJhhM+WaMzi9ebM81l/n0u/Habf0jvnq3Q2ys1F+syDT
3t1pleI7F14sN1Nl5MnBlQmBln52Hxp2H5RVj3PgnzLa1E5sfXjgYj75xzF3+9tALpktVOEgAjmE
YjaTblkO49c4zn4CWNRo8j/SG1hQYV0UZ27J7hMwTrY29BfPXXOsLGt90GkBDBSLwcjlK6Kam0it
U7KHggqCU8razJZ8HPgAPGb0OEEaG/GAlyzYqZIMwp4UYEpNw1jc65W5WJCpCEHTqw3IMBN6ep/t
607UT2w/q1u19LQGCKZGZMSlj/lrFqe8NIQWcAtxF0FhZbjQuXy0A3fYwQg4gMMW25z5MhmK+VbL
3nw36wqzscNWDJza8FHDItyOGTmCCV9JxMpn2dFo+eilhp7Z4iiJ2V4HR8hB6LwzvE5ykSRVQvYH
5CZEgdyNiXSNzL6sH+ALBqd1gju3beIAdiWH97c/ePsONuFf+LvFLZnIYo9THfygxN0/eXBLPq1O
Jn98XqBbj2+Q6suGX+KQH920VEWCnZ76writGAw9eARUaPJKHtrXqh/NA2Z6DOMzHXqvdx/BuYxr
RTzQaA8ejaJvrdcVP2Nl4mSyzMX4OymvHn7aBdegezJjsnZ17Jvrvs/Bw3KSWjoc7zjsY4ZC+McQ
Y39ZwHuzvEoDXmC5FibTQIvnaldOTJNF7gdPxHr9fCf8Tu2UOyPBp2Z7L+MFsRRzzWRSoI+dd2br
t1hFcSNyUPnY+YqQGWk4tf8cOyNf2o9RshK/d1pgv9U4ypBKaeN0D27FNYGCJRtCrtUMgF9aTwF9
smshf46AEr9bFyNz6FhBsYT+4AfHYAp0cKg6CEVbGy2Wd7Bdym8/gSeRoeSch3mYHwjLYI02zZTB
VIkcfF7lYOZzki4DH+s0h1HZ9rMzmmwvEt/kSIx9GFXoxwnx0naA/IF5m2hHBkKgxThHRoydmmVe
cJjCQhrviafRT9FnG0OPvwEJ+OP+/+uj/1f6qCv/W/fY/6z/pP3X/7j1X3++h/Q/Kav//M5/d485
/8L/FXhugAPUod/qf7vHPMl/QSCV9Oz4/24S+w+JNPiXkMRxTCE88EX04vyHQGr9SxJWxz0GzZSF
ffD/oo+Kezvgf0ql81ewQb/rrWil7n9tt6Kg0JiEyscdWVS29SmSyOvqGTU4tiaQjw4oIt59oul2
sFSanWOOOeTfxA3/e73Usrx7qdD/+ZXwZQDVDxCoSD5SfvVfegxNd5KMVYEVNWIY3qm/VWEsg/g4
JZUFMjALLpprO6CuTRUD7GkbqoHoK4hErt0D/1e2MwBo7psirX6S/zOpViVpB+Mpy8KKW9jNHJf4
uFqMsksQqIeUPg1SpgS+IocY4VM69LzrScUf6VLraaE11nGrkxLUfl/AjHO9JaqToN6mppo/hcUr
Gls0DvIcg8wZQzg3vsDCgZzz6wkJKVB9VITqr8agIkTlzkOV2cbBlznU9hWc1pfpmuXVRazpWWrQ
744xuTtrVkIZ5K9ftj2yTil69xWyNI64xYasUszDLcNInpNwLTJGhLn5NXr+cFRy6h9TZxQnsxFW
KFNf3TsgxlsibQ6tmoZkM7dPJZhkTVSCPm6ZvEERoHUjx3cN/0jIT4FfbdtI03pLZ9Crqi3sI3pZ
jCvBtqAtJ8aOX8ISlokgbOa0PwzYLy+JYc/HyXcFqNNyVy/JEnbc+c7LaFAiw1kftXPXRp7qLPzZ
wDF2CxaFKB4d2t1dOb66ndmGQXavPExgbJf17H4yycURUZ8+snuTndxgr/zTutt6zz5W0pivSUWd
h5q18THP3bRj6IgPlsOrv28sEjsNRnd77ac/XZWDPq+K+gkXPJN0LA11nduqZ3tuOyGX9N2gIZql
3cGvjTMWDRRzTShuMr1HWPMpBrgCLPBqZnurolbXAC0WeSiN+8JeMPUMkmhNutzlCSPkAkG9ZF5F
gxyomM5ouE1jcGhqqEO2ttnB5h4StmPfPbRFMX6CSx+ZaQBNrknCtac2jF/e2unIn+rloWLfTH6K
5wlHCDQxNRRRaw9cQYA8/Ul6CoFmrh8fq2VYd1DKtFwTB89kmTbiydS2uKlq0o9mS0Cuaycdzitv
WqDlj9kdiJxWat23KLxPZeliYLibapwxzqNuNTIcibLZTnLNbvCl4PUBe4xwqFPlpnJJqQEl5m7a
0TNQm9Z2YrDA1tO272Vt2/w0UTPqskijOqj+2nOaRGIOqlcWIYzeS+/BguJPJ5ssDxPbgItOtXNs
MMLs6zqxSActdMI1zBBsdYMg6hPT32qNR7FPiJH1iNtRgXqi957bcHko/N7dKdudPI4IyWdtKGRo
tJrcUF0t1SGHb3NaUmhcytbyMRsM+5klKjvU4UG3K3mhqXEp2nKW/f0NGzqTFNfETx8DDhl8VMj3
qgLaxZ40MWvov8LOfsMBS/9WdC1v77AEYiNrzCwzm2x77e4z4dQ/2OSNTv00tdeaGfO41pO7MzyP
mZUve9spF9NU7dhfVutnJ5nTgTnOSv3G/NA9czL7iBhN/9PqgL3d+6G3qMZIJi2dKjVzdSKLI5bg
rebhB8eDkrzsXW5ec5gmecUdtWVgilNGKUwYfktnizmz7OmT/KpAVYRpb+Q76jvwa3LxwwUcJ+gx
de8xXHemDSQdtWHErzFLoDvxu01x5qNTZc1KAgNmAOUSd49SkLGJ+VEJXz0ZViPpFjKH/n0Aro6P
Mk5ImqLl4ZAGPGGny44zbdmjQdeneanSH62op+keEOdznd5jANoOit3azjWUOpig9iVlk3/yHIxr
kd0G3wsEoYRiyLqLZjXWJ78c3E8nC4DE5U3loE/bhGt8T+65R6HVBtCl/2ZNsbRsh/rxrzf4dw12
HT8rEYB6l80jNdxYSeaBfgVTbLhqMD7WWbWy8yDfhn+H9cDKyu5H6RUS9E+aNJ9O1ZfHIMdGEZBk
PMYzwCi2ZtR9WPFchgaKAoV+LIpu0E8msa/iGVFK5ssUXNoqFsU3hN9BPYu8cl6AVdl6h5DVfg18
FL7i2KrfmzI1qPGUYPTjhhd0JGBJ8+lFJGlzp8cH3MXOO/P+ZwF2+YyDT8dnEi79Vsp5hddGqH1r
ZvZs4xHl+U/anq2F9isqB+t62GpyUX/FYrnPvAoH/zh7eZk/jcPQHEdPZC+q7xgJwGjI0Bad5T6A
2uz+JhXgFJQgT37UnbZ/L7O/HDEku/uFxuMzEXz/O6g8/BmxZeagVATVObmj6QLo5u4Fx4m81vfi
4KIovf0kOmfjDEYnn6kU7n5UjuyeHU7rFxDm3SGvjYn9ZWIBly1SXxIn9vXVXmP7cGfZRB4E0d0M
yIEbz+y9D1gE/MeB5qL8NBXPRjD57EyR3B34BlTQNDETdAA1D7NVn/2Y3VxBzGwzcINVmYx2hPXJ
/SmpeqgfCTLlBISz+m7RLH0zKoVB/wD8N/EkaFXiuDWSJzpk588Sosabbcz2SzOK6hSIwd1Ztm4e
Y1pq32ocjHSbDQjPcuKPYNaa8cTUCOalzuZ9B0XkLDzHRzX1jSd3sdheUhS0ree1+YZOYO18MqIL
kZ14euu1oJeqYDHEZqQu9MNSVNYYUS+NyL2mE3vSpKLXLhd4jeYkOWIf1L9IAs903BN6TXDjXlFL
qi2aDuDHyrG3eMitLeFPbMrQtAxanY4pW45HNd650ITBwImblcEs5u+1zmmzriuks2FLo/Koz6wo
MaNtyLFYdProdT4NTZ6eGGeacLEECB7GBvnqDCrVWxys9bwPMM7fig4/x0w1L+YzEGzsNe0e9123
c/Ml2/fqXpVZuXUoS9M7z8mdHtOgP4b10A+fbSzZMefuAiLQGndxgazhpjYu6w4XeSO8ch83a/II
PIg4g8Mz6pD9vUjjXhKcIDKDiGud79Q86r7+lKb6il1YKXZxsrzPfpptyBITjYQOy9RfzJdYKtmQ
0EhDR9GHkS7drezZJtkFHsWQcLv/wHVbrvvFVDIPhyLY+wYhwaS4t2zErnPIiU7i/s78UNRy6h6a
jMPWdxUinIL8rGNTLLdBA6E+Nc3qXmVQTbfUTQ2qvFlyn8mYF6+TIqtslaa5B9xdHvPBzW9TmtpD
BPxy+Z7AgHpbIAT5hz8GcVjDEM/CIB88ewsUR+IiB9JTRU3lA3zRRGfzGBhqz6t2upNt/YHFQZ6x
/4Z+WSH4aExoa9O3OwkX+1J7ynzIZ69Dd1HFu8YBZp1g7xrEjJGJDgHITFg+fg5FyPIV/Uz3m7WJ
G1wCYT5M9iR+sWyyb858j0/1w2K+cNqkLg+uUljRdRaH/UhceIqnU5EEFOX5OwyGZcTQ0+4T9MPL
7GLJs1TJvmWOx2E/ydE4EQ/5whYbPHY2wspmWa3yW9Ve8lhwKvL2RwHb9Nrh9qBIBIQwuusrDlOm
N2My31szC2684Lpzg7vuzPJi3JmOhQWKhAaSRBP/RfYvo0LY3qNGB2CA9tS9YM0TnKKt8W7IlTOE
GDbtcEFbm3uwpMA14f8+r7NE2NGjZT/gjQy2WbDqLzeHYLNwiu/J+tK2OeKAR54vt6ocvnuH9ZhM
wP14LnhR6SYxQ+cqIB/N9IYwFGSzfbb5CUX5UngRSfHmrbU8J5K8aDZl2+VRlcXedUnL9F2o/qGz
SPcSFx/29H8PhA243Fzu7RNnybLtznUp1aHhjhEGSWpBeXKXJ0fDPIaWQxFh+Sat6huB7XGcyN0W
Ii22nS5M5Ot6Phq4m0VPhLMh2ANAaFwfy66rfk9Lrx4bpi8E9Ti5pGuRHmAEzidP/CrwHo/j6KDB
FRgu4YnYhpNyl4JSvqRLtRO8kBLQOvfmwSxJ4KWpZQsrftOkR3Iip3SRF5KK52LN5DXxABwBDGM3
SJcuW+HWJdIpJoORsUL3ArewGab5FXo1Q3SdNFvitS1KcZGF+HeLp2Rhoo37xDn7o3KeHFH5p8ls
kXUFMp5n+NkeMnF+VotHy6jd9CxPRlpSeQzxT1KcEhGfZRPl6kNcSrkHxn3yi5HOoDnEhk42cuKZ
XrZz7bLNE0F2IvWIJdbK9bnH1h5i6QU9uDY4b4VXiV2OnxeMhNv32wrTSriu+uCA7OlMZojVmfwt
piwsETIvj/Facf4hA72LuG2MbQqwJ2oGpLo06YJP022d/RAv4oMaJfAIXVKeWr1iRDVEci2prIhc
XLfQFHLrJx4q+wPMZPvMBJzjL8+m96KO7+1JrfEsSF09F2tXcFa6ACSgaqeXfszTa1p1KJQMbb+F
EFyhRcsuDJ3rD75hF/bDeNFdfqb+1g0XM/5lat599sJeocArkhmvXY5x21omFvOAQA4GXoyjtlRw
ZccTvPhxPoY1pntamhhgJ6+2owFmX+h67cVMa0o2KXyVVC6ltsMt0qye80kXzAl1/yUkW3WsoTFO
l944DrZ10MVqnEwgFBH2gfEBg9hw8oLi2WU/6/qsQSynf2isj87UV1WY0QqD1BrljyKdH+vZpMUo
1S8+2AA6w3BK9Ye4EPfXEr6PWNypo1X/0SfBZ1VRXTRlXz3Cxrbs8RYkYJqec62qQzAiCPKaqS9O
MVs8x1RUBX5x9t20OiXaWc8UaxkRmb8SB66/x2zU3CNcJVn0OjvOY5ns7Um9mHZNOm6pYfSil4br
ZHQFD0cjj0Q85GFNq+K3beXNBYEUBwJ7GqAQijPSMo0DgGw7dMfS3CdBFdNT4MXney9vZNCVA6OV
m/6m7nLvkiWwrn3thSt8vGNfFojj3lGo9Cwq67DaVRe1UEfeWux2F9Px7DdoKHdqDZ21kWsBr9uT
hMebUbBrUVuflBGoParZjDkoQ9/mirJKynIJF7ZnCHDTS+uRqHVN6GWYPfxJRvQ4nsaq+64x7l/x
Wxms4326nzjgT2ZLL0ovqh0SU3u8R/O2na2L0Cr65co6bQqlZ5m/bf592IhUMW69WjufyvC7I74q
/6Zxx+BvnUjDeOzFkxJ4Md7ynZxGdov4fuE5f9psyp8JH1JwYukAm6zpYpLxDdnvRjyA+zmrSRTO
Jt968PpwfOYgmg0joXGldy/0FgBwauUMzZ7yn8lurgk1UXoV344N74od/SkIXrRZhDA5bktWHqsx
+4Ur7HvBWm1vzLZhELc6imVYxHSHQcAJ4rVpbGe3BHhvGWaE9WKGuTiBgIAZeeDNdSiEexDeEM7O
FM7ASpHyqwNlLHygvCribfstZ+vBqN1gP3jrwTXE2SXTsGHW2rGr/6GsmRW2Zj127HgdADswlwc7
Tn8o21q3fWO8A+1yH6tcj18g6doD/x3LImOLxwXiaHfcxhhRjBecCNfGps4vpzjGw6pz6cAVbahC
++QAB6pgdu67TWdDaKQSjX0R71ipgjCXPhvIPt0xQ2/7ttguzfitzMHaTLyaN4FHpRYeClYzlfxb
eJDE0+xYFZp+1Oq1kxnjJQHQrJtgwfEC31V4+BA39mW9fBqtD4ZrMYoom8kQbUrKRF+4ZA+70smu
eTxl+0CMt7kvGfUI19ywXL/lTbBsPQ0OXpQm86JAMfIEFC97wBrRZeQFM6tEyhPOgwbjTsJzqol2
5nHogvqwBlyVBEB7NhfTySkubHvO4ONI1Db1i8qrDZa6UxwMVG8N6kGuge7DQSka4hpRvSZdoz8p
DDrl60BrKBcOCCD6IOH47McWmEZU6qU54ixSO4NqiaMhUutQDFjeunVKfiaFIMzp2V9c+V/tvtzO
N6Jx+EH+eOhcr+ycmyONLfExRRmKcBheDImVGyPNujM1ISTHKnPuJuoxqZBblGradxu+16HIgSxv
MiCEkWjbfFOPUx928AovlodixrUh3uH0ky9rOmfb2Fz1tcGngZZpye4oZa7CnrrGsA70xcD8SIVW
rvlBmcm+tYAQeZa3BJuutbO3ydXOA89ZZKnlgm9wuOSw2wgMm6hexzWnaIXfO3wOg2McLW6KrA7N
BW7i6v2m8m04TMH8EsT5C+VY6d4jzbiHrFi8G9Aywo71JX4Cvq6M9tUCuwZWYWqvE97zzMkTGdXU
cZjC22dpsouCPxAtqwddxoQ3dlxbwprdPP8AZgornlP8KMnpXEvcL2EypQYScVm0IPoTfmaHWdv+
xcMHiQPAk60X0hZQhLiqpjCtUxSqzv3jIXUREFwsNoy5fqK0vRNhcdfDA9ObUVL1jtLB5IMShuKC
37A+ETXVbTTgq6ezB6onqWUWl/uZ8s+ffT6DJytsd9cwaTJQFYoEN2/kbMWktuk9AM6cC3iQaHPx
puQyyeWMlcZ4jy18vXnL1SMaDCFeA5egLW7/oqBMoanyix4YyYhqiAO0f1bjXkKaDvcZxH+9SO/B
o036HCdDd+C32JFJdu/CXd56z4LSPYpRdn9BNTA6xs5wmXsuTLVhm0/02iaPeEjsfZf2+R42FAOQ
kJ0A3wpZIpzayr2Y00g0FM6SCKx+k6NSXNgpWy+qspIT8RrrlYMfLBdJ9P2UdNhsTaAbeyuv7G6n
zQpwHy2nMM1TqHiBIMCyOB34afwDKGHNYqVfvuS8wOgyF2+W8K8KRCFi5lzf8g5/i9DOdxyAHjVt
0aSh5dvxn7jMKsKl9Y8cXuimK/onSw2v7BCncLoLXmqdD0T12l3B7HzGicjjClZ368t6OrCerL9Y
O3oHvwVmC7rVjKYG53qCPAhTqFhvppqoozZLAnKL5yObFdbIR8tBoJOk5u81Jk2Wtw8+lWXbttMe
XLrxbVpSQG9W/5EJwix9VtX7Ahf9wzom2TPOm+6nk/h4IM3Ym/e2q6CC4dYA6UkCC+PRawqC6Ajy
i3FHEXD11RnwfM6Bp/PTYnl/M8b/O1l0DO9cRU4CzcJ/whbxCtmTlwnQLB2qUdQXucY35a03mcjg
KfVAyoupbHfNaP2ugWpsejezr7piNsY+adMXsxhfeBdBQDXBz2AU/kHC8IJZ4DvbBRY+h4cN+qyK
y/yoJ0sceOtyNbZO7Hvrt7wU7oMlePwoJklOdPIZBy52tB725dOYYTPULKZ2QEIugkGdMNUErhBV
MpqsdTgWQ208EE8KEDGc1xSvaVgXFeuVHtBOSjVWqKwcCb/nH1+294zVI+RW8yJI+VNx5eYnsoRc
iosiQBmSxXms9bOwCHfinsCqOUOJs+LgZdHjPalYv5h8iDamO+/6yQsiPRLIL/OHhbwefHewr9qi
8m6zFmQstq4C4EIx8bizmHA4C5FGae4OJs7kGTTLOaBahp5as8c6sMyEJYXkQBakB98WmGR/GtdD
tWxScpyiX/nxusOx4TEMF7+FIo9rvqXUrM6vYzrEt35d19MySv/qB2O5xd6PSVA+SQrrd9CJv6hJ
O5c6ufio3XvHZTneL/ZTwFx0zlLcux09q1X/vqj8050ahNYBH2bXeBujeIqHKQ1XFiwvPbZg0A2Q
Imyz6c/kmEY4LjJ9d61c0iU6M9LoAddGD2NrFV7Ypa1DGAvPezUGFNk9aXZNV3yv+Snns/ZVAXaI
t6XXMnaPPdqLcvkEJBBzhYIXSsUgdTw+jt5kcvxQi/5IrgSchuPCg/EXVoIkXw3oD97C66TCCwFd
wzGRHIn2210V8GP0K+udfiecqp5q3aOvy/qXQGvg86Os5sIfmp/oyngbfSSq0rB2DefbNViAY2yN
SRu/oexURKtznM3zOh0TGgmxzOHF+HSz3njl3m9fiPK576B4pq1GY0+xP6TDI+cCHIhEOeVPIKXT
79QbudchGgQTS6GicNczWL2sQL111Ls7DrS8GpqP8VLwQ2DHNKcP9EPkeFfHjDGT9FvwCnppOEJV
XDmuenPCKe25byoVab0vPXSqOgHGhJLpOA3ToFU+Jq5v1DR9a3oC1oQeGr4lGbwDB8PRmwIvfmQd
xRhXKyvbcaN2DlhrMziXTUvVnQdRbRtQfPlJUP93SiXCdlywNSiHHH6XNXlodtbvkoGPhduKYEUs
FUmEaL0PPIF+D/Z//C9UbT1cF1idjJSm+1lDETQ3/GdzuBp4Qn7ZpQWtY7DiZteqyf2TM5DvVrIK
Rz9OiOWWSKsKPzTyGDthwqsjpq/SfVISaw+khYQHpfP46YE7sw+GEffsn1IYtz5rH5SuesOoOH3z
3VG7Gr/b1oP9eaB5+FlqhzVkGQuSHI5rbHO4cFfyj/oFZS3ddU2FrYfO0a1Pz+xIq6qUJFaxvhHv
kDoNPRFTg9Z0IyjikkqDwSipC8IgFVqosgdPl/YjrvuC8sLYn1lFkwEEEM9UCcvKtCGumb3OdmwU
9x3dYJAD/C+ChgmFgHGOfcjpotUI1BGYt/VIpugrGFD0ANda5UbN0w+nHRUOsqSjNW29qXSiuaSt
4Baaq9rEqbVs5VitYbd8tllYDJiMbIvyrczDa6868Za0NE4vRb8PsDW91xNYdp00GGhzKnEAkXub
uITIXEOO1t4Kgg9kxm6gPYtMoclZr+RPHY/pEuW130VmMPXXnIBWpJHAnh1qlEpaK1znlWXTSvk4
4Yi5nrMdfZf6RzyK73JFdChwXz7WfV+91xnvDqCYJhHzIHtSMHD2kytp0O2DjjA/WxS5bvOVhGKG
LMmtAyfqa6rM8dmzWPjQXp4l1NxYJrVJAUw5rqWOgF/BO9kl50MQVN9jjeKQuWra4/Xigob/ig3i
cXEaVqf25EX3N7XHxQNbaFVvWwwBIGo7kyqM9t5fjZPWGSfaCbHMhmBxpogwzCs3M6aU0en3ftPa
1xyv364CzYOr0vrJ/i0+M4jQH8c0ua06LjQ4H+XZpWcJG3gOC4bd35VCbvfDg61VJeZMrMheDsM4
epAPWxg+q8h2hRrM53S2pj1LBmRO8lGA/Jhauv1Yz/FLOmn5gFzJPyVnKUh8jBZCnscb31WyqeC6
2quI6fRgu/Zv7J3ZjtxImqVfZVDXwwSNNJJGoKuA8X2LfdcNISkUJI37vjz9fIzMqZayZqqrLuZm
MECjASEr5Ap3J2n/+c/5Tj6CFfaogI9KWqzzefQ+JgDO6Z7tCzMgW7fxNNQ+9nU58+1BS30MZ9nd
2F15aywtWKh5V9XYukeZeuAHiN8VNBWGiHGV6cz8D+qeSsVSJNAmi49qcEW+GlxWKl5hd+8p1gGK
3dLgAJ2W1yua0toLDgpnaYLoyybCkD02nq3fAzVehU4eP/P5Eniv9H5ERODRxV59FWaCsW3ET6kb
Qvmw6iLcz8QjRASKTyLTIe6wvzM3oKOApc92526HBLgthkoc5fPo0rGXd2/tZE8EyHk+lhWUVIrG
qlVtF2e86zTNwt/gYcPOnPM/pPf4vq1UhVysG5teM+7QbWHesmvYxQPf38yZngT9me+zkcWPjV97
72zg/IvTiVPcacC0zNuk3xW9fTn3QkGnHRbxV4OF7A2WVxiCeS74VpB2NhPIwYO/4FfGoE+shT6A
FMyZ4TsaKJOHVdk3oWXaULRH2JeKkDOL//FYRDkkm2aU5jnMYi5tTVCmNxa4SGsABxnrL37EeWPt
Fj317rXH06bXjv4eIFYyJsiB3sZBaGjcDl21RVe9IAy9xdH8bRj9lMe4Wz/ZVpQe48oBH8DjNH4V
zJ8v7UR7PXchczrQMYGh142pKdZmijuAmWUT+jFFj8mY36kpI32YK/cGLy8UY6LKgB2TpWXRJmQn
mrCQu7ykqJYEkw6ovRhag3yYvf4ccBJkid3s1XdsvAS22gK6G63344GaYmChkaH2RjVad4U0+4sH
F+TUcj+6x+RhACOl94ND+3gL30UeqEoIX4n82U9VQhEHHEvI1XZqYuYwZL9vukUfJxAjrilbRHcy
IWOz8Gqb9VAnmyJ2MBMR0eu3MSCTDDILpdRiCDetIayL2aV0GeSAW6iPdi3idnSIbNzKpXbTaz60
iOlpKAKwI43GzlAn6by1bPHooe2vY1P4e5e76Zb9bnYxUuvW6fN515C/h7A+e9dTXVEBGo/jNzj5
FRWSaljY08FQMyKR7IcNmt2zpAX2Y8jxlgW2+81SUX42Jpe9Wm72J117E5VGYdqt7SJSD3JiyzjZ
7WuDDp2sKLWerwjGJTucNPWeRyl+l3jqbjoruxeOm1xGzlwHDfJ3Iwf1TEo92jSAaThKqlE/QR7K
b4d+dGBMdlI/Qz9kR2CoGXNTvASP7Pmq5guxzpOgt1dY1I9NlOyjbIhOThYjRwZKnbTjXJeAPDed
nakDyMr8iJZBMTedsVwR43ASJcYZQgXom8DNsnWgJriSeY3rgz6YF8O171UdPMGqGm6jmrytFzDF
JYAhN9mwRAZGfRexJ4xxQx2kgs4B1nc6wylEeU3H/DopMOHndXK0Oc7egRJHN2CIAg6y9CcxPNlX
JYCUA7rfd4VxV5rTOQTuxknMORHyZGljqrA7aCK3r1Fdebsmzfy9I2X2JDqPG1fLTvqY6/wkCrc7
owngCZHOuImFVT2nVFNeQVSjwTyzKrWqWVRjj3eb5ZZO+Aw0RrojT6gXVj62jqVgMDOrcjckLQLA
2E2WSd8ce9lImukdt2ls+Kzkxy1PjmLHTtI8d1b/o6wFWk8TOgcIUkh70PbLa+5bzhr/13TCTyDZ
TofjY9+G47XKg+Hgk5q4x2KZbmfaVW9CX+T3FYeL+6GdLBpis5I6CiKcwEnG/gy1vVlHPrkGQlvB
cw9sYRXNDKUo0iBYuPJp2mC95L/kcTptyrhANYgKY5NQDUjViRMdNXSdYxZ51p2I3fjazhuE8jla
yk0Hu71FG4i+k0wxIf0DD13bCJHYHYR7BgIjX7Fzj9zP5gbVcHRgXU9+vSYDkeLbitknONL/XgW+
PHFQCb8jEi6g30WKInF3FzOEZwwCnXNS7esiBb2YAa4s0CNm+zYHrvWMuhG/4U+bb9A27G3oU1I6
177+ERlS3E+jy+YgKNLHQAfRlrUA431OmMX2S+/BMYW5j7rKWVvKje6ptSAuVsouPbWRTj4KYfcP
OY9XFjNTcEO/nUOmoKR/Lmu13Bo6CE6kSO1d1fCsYXjOzds0nYY3ZBb3ipVVulU0kQNOHmRzw8ZA
PmQdA7hRTMlDUhjfdFNTdlPz/IRgcYpCIu2R7dQ3YTWKr07eIysmXDMktUl7Ud9rYAyqMyw2Mw2z
CcQk5Jn+ngJNDoDW0NWbNPfK3VwjZJTaHyBmWeLD0io449ApydUaoK7BSnfRrcvhgGzwGJyg26b7
oa5Iv1ORPDI6oxawjbLuB/po7rUPAzzECPCYB/EDT1fOPA6zNI9f+1BnIPGdIUrOwKzHJ3egJ4C2
JxZPRtqys+ZYS0lrl7wAoJsQo2mbe+2lh+bmp3pAdkDfnvHVcIuKjWTnmbY8N5Y7f83pr9iriO1d
02b22mfkXPuafBrbnekBNaw9OA6pm2FetPfS7JoPzDUT4bzQeZgpjD/2gK/XfG5QAqzYP5UJLJ6e
Ff2aS7UiCpDRMN83HrrC5BoAoZDN+VqywaapsY/bu2wWLc44kiKdH6gdbjLOnGFMiRurm4eGcAcT
M4wFU0J3WzdKDA5D5aQ+ZsN1eFLM+VMS8R4QeidnnLrFsSCrcl3rrr6htDc5RYJ/fzhjFCQ4LBVv
ufjBDce46oOpabduuqTZwVdzD/rveMW01lYK468fHKoXVPHDqYpgOzpB+pa2U8gKBcvwk5uy/3Bw
X90SK9dfEr/prx2bpQs6LWbYpDeohJQ6v/u/Ypff/yiuv2Y/mv9Yut++w76ucXy0f/v1j1S//VEN
twHE8csfODDFYGS7H/V0/6PpUn6Uvyj8USz/y3/1P/63H/+KEX5hcfzk6F5e4I8fXH6Dv/7lfzTN
1+xn//vvP/C7/913fzOFbfFIwNnteoBC/k5P9X/DFc/f7eLLJTmx/Jc//O8WyFXXc0CuuvywUAvV
9A8HvCV/Exb2d+UKz3FsT4h/xwLvfqI4/tN5riQcEsz5AlnY9ySvhdf+Z1RHAfbPjAxQOkE0A5cy
RyMS204Ett6bBUZLLqM5vVUEZSIcWrYi3B1OLVMqZONsHbVeDxjJMb16M2P/2uWkXcigZE5XoOCC
nse7TQmXomV7awkhfwBTYCVm8BQ/SSft6MxAy1hLv4+Pbh5utZM3tzLOrTsfVek6ZHnKcAlPAkxF
fKRLmZ20JR+ULJs17+C0N0tB3xkmsit8PruGriICSXoLFeXkZdnaK7tuM9fDvMaal6+s5YY016rY
eQjIG5l0uG0dzBVF5V8FMD2ve6MJQT1HXwg+xefJgl+vsTZhgGz8XeHY79xIIeL1zXdcYAqnS0xT
XOPMAECC6YgPqb2bfX84JbEZvftUQ67TSVB+Ktqv3miog+mZ9U539JsMPq+pYvcH8XZx3Vbj+9yx
GCbIzPFAG9du5bHTmb8xhx+N0N60WfAyVvaZ6fhCyfoGTN0pk2IfR7CQmDuN77JQwy4Y7fcUTloD
phIq+XTo0olSkMGGTIJYjCA+b6lHCcgF0GxeCf2SRs64bT3v1dXmRdeCDhdvQ3qnpldorLZ+WKmN
6oz+LIamZvQRpywrJgyPco9TnKEjbW+TumQROY9NtpVkFg6QJL4RoMbvUbvmHTkkixJSB1dZLbsv
WWPhz6V8NfxuLR0AEdvT26SzuaGKQX6v687Yp12lbrIMkiGW5emj9ltYqjK2K6bWcT7jMBoudZTc
mKKMP2Q9YA+YSsLeoRGuyLVyu4xTGP5J99kXci8q/5RghFoLkC1EEIzavuGwDiszVbcJ8dLN4M73
KiruEs/cG+Hg3c5ZPBydPo3PcdVSggfR2rrFKV1tYmf6njp63Ckj/ZLRA3fVeC6dICnhvd5qknvP
6zDJ40Q6j6ZCuHPxcelyYJ9oz0vf4HRuiWsLGgnv27BpxIWmZA2qGDNHtclBqLKihVTS7dqMs//a
SAcg6p6fUnOme37ZTVpKrjvtdjzZWXVk6VbOQcZ+IoZosTYMbd3XStFIo2FQsW2J7Ryfngvqbt1R
iaB5TI51uG08NYXYa6LYRaErAm8DJ5jm2lALRvjOyMHb54RCw4sh46w9dPD/2nVkJQ3hkUTG5Qsu
vzpmy5YrOCBJppaJzCzUGtZqzuMmYoQmWIAR4RxUUTrsFL4qsQrRnhTrR8D/x8RJjYLmlnj2eV02
RTuA5alPtNbQLgeUIKdiK/BVuJ18qARrMCoOtHPbnahodpA4ti3iU7QLMkM17wUVIUR4hSI6IIoJ
6T4HzvvFtMLpJR+4YvxWo9+HtZo2OhCEzombRMUBcxWZV6s30J84WpLmBL9P0ofjFG+WlxiYOeS2
45/xlGiTK6Rl5W7FrPYSnWcPDUGGHwOcOYl9gUQGXhX6RW7pJcxA2IHIVdusxWh6HVFJMJ3RhCJ4
MCPWVQvvZro2XTXbdA4zAe+zjoT5EcthC2q9Nrp453sJthYro6GQciHBkYiWNDxoXXTv57O5ZYvD
C3ZlQoATo9VLXkYeEMNgrJ1VxRo2LeYTJCPrS+LG0VVOMubrQA+6JCkxVldd0eCnj9Ssj9nIeUuh
yjoREEXTbR516z1G7fhK/9+4afJqelPOULFpi9I7Wwtue3FIYiTP2wfpQZDu+0a9hVbF2dJu5fxF
mPP74HYYG80ufw6MegO6dWM0ukdP79uzy99br9zWFA6B8nHoMzoJ+8Tew3rjHcVFt5gBB4NxCEH4
ZqqpgjAiyIT7cChba1N47EHoD8zT4cxd+7lv5UjVQFS1DzrzUvs+SCt6XVLPY6FBbIQjZQ57amKf
MN47KXbEQyqJcfQmcY2H1BPROwt/4ayo0m2ijYJq/VgXLPO/MBC0gBhxBaGr9rAzV1VIVjNOpgNj
zbcRqRVsD99lOATs8/Arl/NOUBCMzNT0t207xTfSYLvZ2+N4pWz4TEkH5DBy9Z1iYmIo5ZxozKaH
tpaObw1rw7vSMAHG9GS2Hps5pQYqqLP0Fp5R8S2nj+JAwehwDPrMM/CkquyrG8TizkD8YpPQ+jdj
S0ELBkStvoWcd19SitipUWQLwqxudwHFza2tPlQ6V5dy6oYP0DVDh0mTnqZHbOkcZj1j4QPYbhTR
lm7q9CNWLmZjbUTmddL37j0ZYPclo9V9H/ex5e18+gnSi8Adz11hirZG7tePRViVBK+TIf9hear4
6HFkvw6Vhe21kpEPASfDhou0wzAej4yhRsHqk4ZLQOzYBT4Jn1V2yctRJXh6Cumy/DZ6vYU4q17p
qLLVWjf+uNclKMeTS7fPe2HU/Z2bWOoRJHx6yWM0P5TZwHtKa+F8mTueILSScZP0sil8dXuDXTul
pQSIphR3BpmzjbI89xAgim9F6AgshVZ77KUFDjaUKBkO4XqDewSIWuAFdQYbkWYFQlL+3DyNkTCu
0UFQPWngRGdyw3TGvGVgs19WQzmZ4b5KQV2bBOvYH0zpNkrb4tS0Y2ftZttunLtaU0iSNSFfOtpn
7MVI2QeQJwMfkz8QZJtdZQDNCh+qZdRMICbPvypkg36HkmtMN47LUuLOMCdE9BGQYL8zEMQVZYMe
OMaSESrcDMMCdsmMBE5xrJjS9yGAofASg7ec1j31uHcCD0p4ohXRMS+D1jMbdELQCmmiuPeLsSR5
pI2puye27ZTPAT78EfM6Xg+N7uoTmcgTLnmf3TkmbLIwCbnP/dBW/mMwZu6d5uSCahJw3wdNFB8M
OdsH31GwFKzYOvA8y27smWkb6U7tCZGxEpyQmDdUx8+XJpCqXeVsSc4xVukKElCFfqmBN3wflQsm
AE8QxwfbvG6mgd1rHdybXPDruomDbesikjZp2b8q0VXnTMfhk26qFozvgDvZLN3wUTohIS5ONzmf
cIHJZlIU3KNQUAJjS6n9AytHxcdatg5Nmlhk2lsLp/oN6XQbm2lkP8mhHat9GhvQPArYpCO+Z9cF
Sgnr8khzq/00iR6KdTFNHkCUqeseRlsP5VFMignRmsN3HnPcLAMQBBAFhsgODxDEg61g/vhaisw/
TwhMt7MsbitPjPsGe8gq9cuUcuPZuWBkV5u8c87V7CBcW+1j6MaJWMV5cB5wWH/lgaEfQs+iFbQr
+z09xqLaDbaR4E2pA1oVpFe9h2HOEawA4BsCij6kIFfiXTlGHmviuNbgVxoa0yvbWzQg/HpAbUeO
7VdORFwPfC0a8TCSrkjwo66rdiq+l830vQUKB1FKxICUC9Ny6BazUyz8iFOgB34azm5/n21+xhP+
Cif8x4nnT40RNm5HsyC5cZRFWrWQkpr6lKeGfvz3X4a4s+9Ky/U8bMy/Dlb9nOUF9ODh6I01+2cC
EBRyTpX0/otfh/z0T9Hh5ddZPl9BB4fJRMgff30d4RtWi12hO85d3n3VyxOeWhomgnBSKYVGRhL/
SHu0EnZo8Hn+i1e3fu3f+P3lwWh50lce0+2ff814CBODZFV7lFDedvg22gdL0ThNpnbmS9qkd6rC
YpQQLnxLpgKZg9MEtKnHmdOF/DxmiJAF+iL0gOfYz+Pt6BXFEbY6sooJLwRa8wzjjp7NOL1p6ppb
VeGBLigp0WBp41/++ef2j78Qk7DpMbKbQlnkwn99P2fcqF4KOPk4x02DJyKJca30gJ/NLTljque4
jSv7+O++qG26phRCcTJ1PfNP38ma7KHsUWh40XC+2J7NWbpFOwxPsTdVAEr/XvLyv7kAlpH+15Gf
FxOmzy/I3yTln+mcvk37ucra40Bl7taprfcxMXaZObb/xW/1j1cahnOOIcrBvCdBjv36VpK1EmVR
xTm0C1JaN1KUAQ/OXDjd4Z//Rn9qgVm+hTTQSKZIjokWxuM/fWhhApfdmZ302ErE5qjjSBF0YxRe
UD9sWsct22r2cMSZ88poaG6SobPlLeG8NQ+i6L37PP2VApMBvpiAgtPP82H9eVb85//Uf3hPhKD9
xvQRdnhbnAWH8LPeEsIdbutCxUcoP6Z3LFXX3o7FyLD0b78OxFfHoaQXHcRe+LM/vw5dVk0V0kR9
zAOGgU3N1jmGq5Gmp8/X+UN2++PbhA73s0r3pz/+7bHI+L9fpbtff+Jv/88VLFELzXXz98vuH0TB
VUy50s+i4O8/8AcUQ/1m841FFrNMbt1K8ukMP5r2r39R9m/cyD3LBXPh2A5rvJ9FQccy8XwvYp1r
uf5/YjEQBfkJV3GQYtvjcW3/O6Kgcv+Mo7BofrHJqkhneaCYzp/uEFXvphCdcImXgZCP9PLOm26K
8tOIT3PTMx7v+yp7i5IMLr+l1FuM1AbxFXr/qv1E+OekiK8ienRf9EL4h6bmXgk/9wJ6yNuIjMFn
HUBcu+6LNS8c/IFC2UuQEMlYJUuTQELL/D5c2gV8gvgfc+G1L9GMo5byBG4lrmeMtyz1qDJpaCmg
9ibZYe+3TmPdW/fd0mYgl14DpDeeHPjFjyE1bbDDLapjiatZ8lwuvQg69alIwAOTPyKJzeaRG4lx
hlnPVsORusep4SL+RU4WPHF6rvaZYzhn16eNgUpPPC6aVl9GcW+Kn2GomU/BZ4lDZ4f83dSIUtmb
apIdnPytd3+5/IhP0wNRNzRCAP1IrmdL13KlGxojzM/yiHrpkcAQw0kIb1V9Z5RF4uOVpXPCX9on
GPbyq1xJZhDzs57C+qyqCJfWCox2xn3wWWVBD8TAofCz4MLAw0Dqbaquo88KjOqzDoPucowI4dKS
0Sx9GS67PRxpS4lGvvRpkFKzcYd5xYUjknPUQuBAyaRp7zK8Jwero6iQuPpH9FnV4UZ4pIEeyPqg
P8s8Ct/soBa0Jp9u1PkUQcwKL0nDNg3nD3UgU2surbeC3VthervepjZkalPUJN0w33eEwL6XiRje
REvVCMpIeEaWKO5Ir1lPA+mrq8RJtMPSxvSMnVOa2tiOhAdIPEgMCWtPu84nm5TyydFnJZiXW4An
TOBOQXsEcrB3kUtBitO2SJROidSoqU8RLilobK/pY5Y7yBomfcmHwsJdH3+2ryjOegDxHKxM5lLP
UpKYjmENq/bKqZV9cSpSGOBM6XQBKAj48bPpJR94S9Vn/4swfNaZ4dIKk8DMvQSwZ7KlMsZfymOM
RMo3j236mdE7PYRWbfE2FcK/ZvVZmCvHy0nwlz3a2TpH7wb/4DONYyAkwILgMCBzq2a2jw16E8tN
F5pzPPX1vVGQYVCTptMwNjZOWX0pSeLDmSmyDXY6g+KCesT2VZzMsTN2XhcUG2eSN22C15ZNxi7z
cXHS8/USUOWXdVazo8erBkvjRRdJ1Tr+ouo7MfHqOnPrh6ouP/y4CSg3oUfK72Dhodm3sxxuMgQX
zynlGiIUxUqWi00bzu0NHbd86zlNj+5usKwk31QEIckqjxNen2bew6r16PDR7IBrt1oPps3JWmZU
Mfhzm13wwYG+BWX4hMaVXxkmdYI1kd99Ktuuu2tdjlkrAFU15GPToAU7NEb1BXhhgiFItQZ20jaM
vuO9Nc0NdxNSwoU5Q4lVUO6ivd3x5uC2pi2UPcfAP5IfcqCt2WFLxtUeOoN8bltHLES95B3NFWCX
0LTogL3ha9GOwDIduTd7aaKSV+Ioaoz2/UCgOQshS8DcC4Inj7d23ZE1XQ0A5XaKcFq9IXyHd2lp
6d6Ca+12ENnmK9w05oOiSOKLEhUZKSuu+zPkOAKLXpDcBpBld6Yu4o+SfE+LudjBxDi35rSDpjdu
IfIMI5F+jwve7ru3EkPloUrcgejpnMSHKVg6nouEot+s8awrlHx3ZSd+fCBGWb9KC3kxqCdiLsEQ
7jJWH9uUlooHMxX1q5F2CRsYJp6NpXFBNx2zFu9/c6u12UGYZbf+LcTDyyLeP8whLShJMl1aM0lf
aytscHCMh25OjAdm0QQSj0rup5gWLLcx5xvLSLK9okX9tsovZdwekUUmIEfgjoAv9U9sqvpdA0XD
WuvRq47Yt41reJ9mebb5Nt0MZZ3CkuQOv046X5zkkL5RV9e+QZtOnqu4K654m5O7LJnlFyCYzOkV
1jeiLWSDbsKI4E3UTwiJVjg3JAqBJwxkztcNSTjioHM+b4aA6mzpd+d0miXt0L1Dhwx1wDVcOgq/
mNwf5iFJd+mczQ/BDMJ4Teg8eVFAP7ZTObY3tGywxEqzGfdqOpfrxtX6nVqo7kgUlQ8pM5z4IZUh
37Lltb04tm9boNE74EDTwRKl+53+wmnv0rFc0rGMN5WqVPh12HYgmkvMDxcPt9cSxkn3/cDjvqyr
nYCGtGDih/vIb+DYtkZY7JVSydGfp3AfyKhcx0GQvhh5Nz8BF7AuNIdzfxdE40+lxFJFt5ktjqFp
vxNyTzamGJJvTqSqZEuXRfk0EnOAlMzRI9/4ACsvY6n0laWg+a8a7q2EQL/aDTlPwu/6Wss6vLHx
wBC4mIMQp9LgJ18G7qe0+lERYmynMC/u2JsLRpoqnh8L4NJ49oqsO5lN7QJjSfqnUYv3GmLhvI8D
gPZeiFHY85vwh9e14S53F/T8ZOFunBpJwEkO/sji3baesWkNj9gRhq/B6MXcdC0owiuVmCwmPO2U
Tx440h+pjZ7U2UhSWRSzMsha8RZpy3IPtcYs2CJIsaH3d2MIvAdCnz7N2PJe/SD8tqRNubTUuSJV
u80s4oe9ER5gMz6YM5/zpIvhNFXBNTp/tTI1SWDVDTOGpXKyHpKai+TQ0SZyHnPtPgDgJjDfdNZe
534Lz0tz6MAr2HwrdXaNqskHNVn10SoNZ1/B76LPtzY0pdJQrXPHGu6g7zWc9+C/YkD3dyXPlCdW
KelOENNdq1zUt8Dix6ekpODFTYBrJgBGkQJT0geFYzwSld2OcoLbalrqbmic7LomyYkeFOsXMU3W
sa+zDrZrXr7noBFJZjU5y58+P4xe7r+6djbdBMIt3vvGGneYvQa9Glx3ekCOrw4Q2ziYWM0BkGJ0
iYoOqk4fVV/8vJnPIxauDw+j8LoMnJvSquNzBp/jlLO3/EYJxqfTX1kBTc8NoZ6pN+JzmjF+c5JM
xo8gMIfLjDU43oyZ4V6TYONGgh3rW9bTbkhlgjrTN9ruh2yIb92JWjERBv7OawX5I6qlrthVsceM
c1aNAez/qhnfM3eGXFZW152yWxKilDZOwuA40MIMJkCfXAhkUZTVDRcOnfFG+7m8gQFP2rnktl6Y
hiR8khCkjy9TG31DYn8vhX9DbrTZgc1nby/D2LsvypJwZ1WaYhdVxpl7YtaR1ANBAqCfrWcxjXm8
NodOc4zwqxl6dzvswHgZ98qELfw2lLPyTn3QQJZyS5/Pnqq5Dw5ZRbcnjCKeeUhV+3HAR+45w9K4
nFUell2V+O8knITAcMTTqJE9AcPU8TZy7uYrszGuEqHpQ+q86aR9/Gi22ZDVq2Of09yS+VSorizh
Q9FAASX38khLQHjIGkwzAF+DzdDqs+2U7jV3BPpMKkqk3dDqqZ4AiPVKwNi+WJkByo1z5nxdtwpj
YGlW3hvEefjbtVVfuF7RHShlmHZ1NfV3iVHFA7kxQjwSECcWPcjm1jbghMu2m5goAZg8fZhBpBHv
Bhj1RhAlu9jNQg0n9+1c2wUnFIoY8KBxWM2sVRS6xS0ZNMddN1kDOLZxBsoMkwo6/TacKb0iAV5G
LxB+2USUJX0DkSmNU+hxxABqdiySNLtmv+mmm7aBaNy73p0KTUndlWcT2NCkCd/VFItvYdkpICmJ
90YYpTuy68VnTVSCmHwWUkyAwRcBBIKFsn1E35GdW4GlHgbUoB6bqY7aVc1Wdjui6q28tlA7WTl7
H17LhiQK7loDo+B60pSScdf6iguKhmqrKyBGyGhPB10G+qPdR1Z4yxb3o0I6OQR5YRxHHUDGwchq
ltFCKbrGVeKverektp4l6YM51AauadizsOGDTWIG9jqVyd5YRgzsowfeiHk9FABmORvyL4EAkn+Y
7JQ2cWgcLHcEbrhUIzIiJ6sYCOLGp2LCrweyvFH4SN0SXYpp+GRw7FgxDpIf0y3MWlz3xaCuEIKq
TUb6344JjjKMfGMfckkcvcljR61nP+bZYIZf2sI6h8TFVsjD1qbtPHczD9W0SoqoPXpJRmJgEMBq
3WDeBHFmgzQiLZ9gGNzEPXgp18eSMKT1ji6RjZlSb9FX5JijQ4ufY4MH4GbGeno72FmxdekcAco3
y31pB1RYDr4gST/BI2Zusk86b8L7oGTVIEEMr8MKJnpldt3Sc7nY5UqggjPMNw6lxtTvR+FAVwkc
AQU8TSYb02ingPBBqb+4RM5iMCu8v6oGQJWMBpsbW/YHaXjBcyes7rXROT5sqrgZWHRLZHVsJppS
Z6vv71JTZ9HWDUv/GZD6+JXYQnBu3HlwqL6jhHZInFcWs9C6aBulgE58ltERCY3v3TIcCXbZ9nwo
R3rreHCYL2HepA+005RYgmrp4rxI0ubkeR7Fd71qam55tOFJ2T7YSz+e2arHdmnM4wbDwmpp0RvT
6itYPxuTxWIFoGqP6J4Pj4H2Pev3Ir7AVNdhRzsfM9ZS1GdSaAfz2l0sgRT5FXXQf+HKitesrjAE
ZFm0z9zR3Y8Tj2pn6QO0Ij8kcU5HYKtQCVa0ffnb2KrLs/isE1zCI8/h0jFIFVm8j92W4sHMa7wn
xcFFYhZeqgmDpaXw/6tv/4olT9iOQhn7P8tvh6/19DX/tbnr95/5XYHzvN+A0pqmh/dNuj8rcJ78
DQQrZT+Cl8Cet2jxf9jybPM3hfTmoqgutV32T2BaHHuujazrCwv1bfkv/8uP+IuEij/xjz//vKFy
PKx/PEonOsGP73/9C0Y8PH5EtR1exVQ+y4hf1dtEWJhsEkKGeilqYl0xQG6Y82wHj02/hny/3uhH
SY85cIJk5VcBh+ZR2kDeqv6ABObjRKthOUj+Dogx2n8uOHu8WkPuXc+zKZ9iJ2iuBhIsxymz9Tca
IW0Cf+F4zPn/BzdzcMMqvAfTuhKtfE/GGcIDS+z22iXK/4j/jCslxi1DgKlkNFRu+milYtgo37RO
y/H/tqnshGMk8IeWak6CnCCN3DLQz7iEmlPNyvOZZwR1LzrbxYhBsET8HiRbxaXV46rTuqUax8MT
6yTKWtuakaJIFcjr0KlKkAxFSK7OzvdxA/9GjhQe2FWXbG01Zg9xW3urnvjNdcfGBZw4FrbIKVdT
7JoXzvfllQ2V4zSmptw5iD3X0urlrveS5KGnz/GqaHlka8/NoUfJhl1nI8DtVf19mnP/h+uCCTtl
xZl0znUAUhy33sjKdOz8N1FLmy1x3vNct7CGW1Vyk6Z2fXCWk0Nbl0svRDt/9TOZrjgRE/hm37Sx
gFivWqoSqVJv0TekaT0FSfnBRq10NnlLaJidejK8me0YPrd9OLxOUdA8+kEX/BCznL2VVNAYwPgK
1tSTSeD0iK8ka3axHZlvmU9FBWIJqQJaL7zxi56qAQRVIOPbXPXBJabb5+xjrtnWJakXzm6zijdF
5/sbbDeTXPMdMdTaIH5frMpuBnPWd9mHoKOH8kVByMEsoK3UTZFf7EwaKDFO9ZBOfC6yysx1E5N2
G/EbzxEmB5K39hVdG4RAjLx9gSuPHU353YvX6/iZI2+4aSrj3nJ1edb9YH0Ax3BWGZ7zcaW7iuS9
DqfxzrL0exSpLzjAg6uyngmege05W6ntbLoBcsKq1YUQi8+F56Xnlc5V33f6PiqUAPnQTCdiMd5N
VgIZNhI8G7mIsL2H/aWHhvy1bmiHniw5HMJYQXuayuQIvWxLx0xwKDDahKuliOaOJoDiZmiHaTe5
7njCGeS8RXbtwmmde+PVi/8ne2eyWzmSZulXqVXvLEAaZ/TuzpOkq9ElbQhJ7s6ZNI5G8un7o0dk
dkQiK1G5KKAa6E0mAhFyl67uNf52/nO+4yQvkcqzY5lp/V6wHaJiCAtAzA1rU7W+f9ZW3W6SQG8y
17lPRrN+sIaxWAd9PnyQf6hfnBF0Q1P11psaVMS2d6CFYrJCz8TTiVnGLlBuN/yn6jZqncDlfm9H
ZyuGyERaS905Y8IlxFfqWwhbm3RBYfTg7XHZrY1CZbs0zOGC0lKNDEFaAriTSWUcp8MdmwoefLjk
+H4NvJt4HE394haJd+I+PW24bVU3odfhpetSeZeQS75RJU0sXYxjqh28BksUN+Vk7Srl0nUUEUUL
cy4ReN/MH747QbRxnfpGYoNvAAXXswnEicDnAJEEQ2TbIkySKtHPSROX9d6kkTFfM85n3gYyP1UD
EMxAwFop5gZrma96ULM3EmLftsotY9djPizxinWGs1GY8fx1mVKC3VFclJBlE/5th4JGOpGj+M2z
qaGhho1Sqw0lqth36NgQ9MXliHsE3lyQSw1e/QspcbBIdgxNkgsjaXsxlN9b5Bra08D4vtuNMzqr
UrXx20hJl73iQCRu4pWphx6fy957m0q7o0lCWP6zie3hFsuFfq1h8penBB3IXeF8m45CG0657wrf
Mtdc9MVnVI1UZHRI1q89uwmKFSiyuBrLncCqpuXQ1uHEwYi8hnsU0MKOgNHU731pLOOzDMSbG48U
rWUVueAVWxIsabjXC+NA0JlWFwuYy63O0zrejmNnjdtImmTVWqHTZj+hxbGxkU71SBk7E5X2Z642
DGjtp9HM9DL2vevGBIYd2T2q2BBnr5mLXV+oroGEHSNLpzXZDSOCnEAyPuvfEnAnzhrHLXEf3Wsb
9AxFRIhzwiV31TohmIjcTFFvwRxzp83ME6qLezTNDgW8JSb3sxFu+Y3QeruvUJLyNfsoxJNsrPOH
JPPCbz1stZs8sH/Wk2g+nCR4sEGOVKuZKCI3hbxyd71RBKfe6cf3yR/Y7tj94L7TFNH6YEWz6Wi4
EQytxMvZTZmD9xBm9AddoywUaEd2YdbENxq9C9KAH6Dx4m6f5UFH5R6XfM01p0if2WqMZ4B00YuB
zZ3Sq9xuN0yrVGFpykV+mD5PFSvQY7fGygFqFsYqpWBDC+TVNvFfd0XvHIXAqoi27fqvClXoCRZF
dqahXEL/ALA5UmNoY9FGTh72IZbn556rx01GqU1ELZuRJtsS5+UrgBu+Zw8zwIlsil1iBaZnYdUi
/J1opq2/oVwX9jEhpqrWIY3lztoKKJIiBgxgJiv5xVGcTsZYGC3foDNE+fdaDCBSAd7Nt+Br+cR0
oZl/S8u8P3OGmh+G2U3f2NUBcqRDkh2JN6ecvTQTrmmQIArMm7t/C/j6+3bgOrSKs0ADunbEW53z
hJITa7aihNxlkm3ch0kZvETzKJ4NFeT3toXXDiwGide4s4obKy8hzFd4pn5w6HZ3kJK4tSFBdC/D
YE/dZk6s6l1klToSkELQrS1lPTqUAWJQVZn4LPEowS9xjWYp7lza3mToMyqw0Mg/kljNai+GIW22
OJ0D0BhJ1dR77GrGa1c0SA+lUf7wYtsvvpkwtmxAINp7oAs0jnaeRrBohhRwQJdV2ZU+cvzEHUk2
kPSRo88heacVcM/4XncxYgUZU4y0GNgI/Oaf/K647cyjr1502/EUGDqe77RIPWRNLNSKns+iWbFm
WFZECoVUeBlShayF8aLSBYmDMdm7ULoKg3YMPS86dEkT9PCYJMpA1rs0HdOP0t0tqEjenp5sk7XM
4vA1dKlrLYKR8o0k51XFdK9e+nZ07zudBLjTE37vaUOUAwPXfDOPBieq4dvtQ28CjtJ+SDFjZxiS
xJsJ6EZHSXFMFqolfGJrqTBTnBHsUj2sf725MylQg8I7ZMk2nQ0oKJg2YMalTXrnctvFUO6X8gME
SvUi6gBshcmW4NZtRl6RIM9qbCAjr5CyVXIwx8j/yJLc+qKngW8rIub9AuxP8/rGE4AJ24u+uB0C
2Mj74AUKFm7zuRYcfp28zWYrvcknh7404eTzPtWpc+BJqzLujCYrnCJlR7WvMKNeQlDC59Hu6Gph
ydKlmySJ23eN0Rg3M27Fn7kKih8hecGTE4rokx3ANK2jdg4u6NC03VjGcZohRa7+/6Xxv3RpZDeN
O+5fXBqT4uMr/sj/aafJ71/8x+0x+M0wfJwWLBJsn3JM7m+/+zc8h3sl10kObMs2f497/e32aP0m
QYLh7nA9dofcI/8e6uJiSbnQ4t/g7er9+lf/xvUR9/U/XB8xkJiBSRASp4hlStv86/VReqyL2EdR
J0B8YpN47VQTqsZErzABfPGO5Lgy4uBF146/d4UGU2aH3cbTaXgERye/8xgvDzx0MNjjtuiLoNjb
BF3fwXjC1JpdxXqly+qvmh0+wnndrnM9RbfA1sYHP4jFruppHcIdTzMitXLTfoxb74GNQ6JpVFX2
VwgxzV6VthvvyFzspqC/gZmZn6nUMBnc3e5YzxFYPDjVk1nC2lUBJQSI/yqI+lcAkMH3TLi9xQQ9
hftGhP2OsiJc4Hmaj9+jxA7fqRfoT3Obyo3jjt1+BrV8wO5CcEka5b4d634TyRz0UOLfYZnQ2wlQ
6KGKDXNTTz2jV20zDrG9v2qXKocgxdC9KsidwC0q03k100j0PECt/UEPoHvTGcI61X7/NLdGgKul
9a+WV9vmSjpk26RbhZzlCcgNqIUNJW1h3PJgmYp02PuUn60RHLPXlrXLiQtsdyoz+dWEBa0BWZJc
khgoY+L57WMOv4QgfAstCSWKutPMSwCcUwQiw4gVUtLal4i0+qeiHTlajZSA/xxoBrspGGleK55M
N/zC+TkdAlVhDQDHMexbjRxAMN/HU8Cihyuo4f8cbeRt5jhIajmbhFOdLU5izk1WHwCl55yWlcRi
k8Ib3uaFEuWjXciUhSYaJhUsxiugOR6obl5j5R6qjUJVX67d7QFTN93BVsCPHi2M6ahzVsPgDIpO
Fys9OyJ88RmxNw4QBeL8OQ3NLU+xbo6tt5E72KGXPu0ctlcsVR6Qoxqfbb5LMH7VSF1AGGjhjXhy
I5mptoUT/2C5GDK5lcq5Nc0hPZIuA1MWGhfVGcVFV3PwHUNC9DwOJosqVNmXaZT5yY9D90lTtsDD
fwxqbryiX2tlyHvUDaNEWhVgTSsb6Jnd9Op7S7g7WMoJzD5Su16l8na2ADqn2h0x3+Q9Pg3JuzYx
gvw59wJZb+i8mXei4DULUtPYCKrk3mcnrs7C99UDM7N3hrXg7ya9tMWNbIDthTONNqomz3vJFKgA
Brth1QgMMs2UbrSTxXtQX+WzSTvPbcxP160dds9bIwTRsqrjNLqFnRJdrdm0UWesZRGGVButSt0Y
+9bSCNuhMa17aChrDyP/l88CMUBaFfVBOI29A53iA47LrnNffbXmeII6S92oQamb0YldU+mbYgCH
6rP7ILLtPrGQ2kRmKY+KJSVhptgVmz+d1f9ENbOWU+3PohmnHgwEzmmT5CyH8CKq/al1ntoDj5g6
xwGXCRmvBqdCqlVUZcS8HUt1YcSXa12Q+GzL1xxQVLyt6qa5tcH8ALWh2e3czQMhGKqFN2Vc5udg
WKoCSFZkFyIm5WtVI+i3nk4shOzYLrZd18BdZkLMHoJfn+fs12fbgn5lH0s+F+4Rf5p10s5EyFQP
ll1uYXll7//6R/cWw+BffnYs4IG9WGAdPC48fP7hxJ9Eh5CYRcbedCJWb9SUFpn1KPzxnUhIujKr
rF87XlRfvKanVobAL1k8guu8GxoFfo/a8sbcOnMMc4GyQII00tGbJs2HH0yK0VNcjNPRq/XBZvKr
rbmmKK5v3v2221UgNfbEdk8yl/46y5Kvuh6pmJ/N4jpCpj0imNYbMjWE78w2PknwAmT5swGEVkPJ
Ujk0lrs2MqMDJJrJdahpDhhc4LNOMBbX3tPBOzmL8n0ajGGnXYByktDlrRNhaMupmNzF2iz2Vae9
VzI/4dEtLGpFi2R44B+9XTP3yWtqWnQyDHre4PLwt3PhOnvdq3lfuZrdIaSwY0QBODEqKoB2USej
x4lMwLDSM1Yyvm2NAJnFu8wOzD0BDBdmJcCY3CJUyjMIq0fThs1LJymCigBKvDDi0wDNFeenawTR
Jumy7AxlpF2NyknPXNoid9230nkRnSPvaFcVj1arJeCfIOLZ4hvVDxo4xhcX29aL41XllSal5urD
qjsZc0Ftu2nHl7A2mgPK5bGAAdgNsb/xqqaD/9KOHawwE4FMa30/6iK7hYKHPzOmBhxcE6osvadw
k6e6eewluRtEBwZd+rM+bbZQlIPaVbAO8+e4S6lQ6WYHlF3XzsV7YSh9M+PCvMw0qkJ5b8dzSeLo
UsDZxOuUJxfPobtq1Xi+tWvMdAI7Xfjx2mgGdfGUDu/QEdS9i6jNMtmMpoNTsN5zMKRsm4b4aYD9
6EqXdHXjYhfdxDAelkWvOsGgApS5nCJ5HTKueEfCenD3yjsApY+YzFa1zgviu9PN2LpiDxmNGBCP
ifXEUdUuZ1bkcnqFyzlmRWYM2kGIn/5ywg3LWZc35E90I1c2G08SRbmzn38djP2vQ5KTwoZDzMnZ
LGeo38ScM3kiZw6C2OhAh3DeYpsqn8flDG6kPZ5KXXHmKgkRjjZMUOp64kSnVO5h8OrqPBtm/+4g
bm0qQopczhuJv3J5MKTLMwLmFqHm3MR5ly3PkBqruzh4CEQJ7I/lEWQECok8EFOHdmjW3tNkVM5d
q3I73MAtDL6jmVFj5Fdm5uzpW21OYlA4CpfnZA9XdIM/hCdoqSL/U6vU4VHBe9riOZWoM4CTgTMU
8vihCsmFhWBJk03z65FOIp5fLMBU+qOdZNiZeAFgHrb8iujGZGqYlgFCMEnMy0jh/xoucJeBT+49
ZxMvc4fB+BgGcb2m2An/TZhTEgpteDwXuUmJQSDGY+jg6ASkU+BOUvFmwCpwTPtedqvej2kwGwJ7
XY5VPy43vezGkW16tLoKHkBUyG9xRR8W+Xz/oZzMsFg1bdzukNqDH/Ws5HVE0/sa8n64Ju2UPAus
JY8hYlK7iYzeO+IGFOCPATOzMrYTLpuBxo8IofzWFVZ/aMDN3zDTYXXRxICW1KV0qFJV8UlR0n3b
9QPxTaW95pNN9KuB/rmh5WYRtsAywuL2zb3PLfrJi/jBU24Nx0YosFsxxkjy+uhYsEFJa1mZLa7O
XFlHzx1Bx6SVeyVw5qypU+f9QSnVkwJmkuAVoZfJEgmVAQX9FOR6B58eFlP16zwY0/bGpQ506w46
ANufGJ9jMPdfVlUqXmM8f5iN+KDttCbnt3JRuwBq4nX4Rn2xsydizKeYqE5ywh2C3tT44hTUgz6A
Px9PqYcAt4TAyFjQuIrDVRhv5uhfZyI/T7gusQxUAs4T8JgT3CHgldr23ft4ktl7agGaJp7uUEjc
FN1nhJb0rvqu3RqenW+DKgv3/CefBtm97eK+2HZF6Z6lCnjzC6/LeZQbyb2oF9yXldMbCtGVuLSe
XPu61LGF5LTXjot1qlI0PafzD0MKtM+uokmQM9ESGxzErMWTrt4uIZPXqs3s0zC1/Q3UFLyiJmqy
JkDLF3vz0ZNxxg+wQBh9BvYt6xna7gL3FBj2Txxqn9MIsZkHWM4FKWTv5zWOz6cdI8mqTOvoAeV/
2nPyMFiHmfGSwv6mBqN4MW0lX+3a7A9Dn6tv2nHSb2FrND/wxeNzJfB4GLr5HY/qi+XSy8KezHGP
jl3dSFffpSjYDP1jv+6Br28BO84UE+f4prfGAIMe/ZiOQ8wntjr6bsdzN8ycE5qedZg7lW5NaHhv
ieB9asy2PI9a9CRm3PALI5W9j1w/1dDrl7F+Lmm+1iNmjTG2v/d9HO4DuxY7F3fZJWmK5Iw7LZrO
fSmqB9hE8inm/jKuk2rsfgwZi8C1lbX+paxLTpshstJHoHMsJuYF9ZYC89x5tCiw8mCVE6SKQL8I
HTfZeEHj8qfSLJEnAz1bnmpOEr8Vn5+Wn33IwyNZ6PQMS6JbWMXs26B9QkjgOnKXuW18KLHdbqle
aMk3zCMXJwv7gEDfHYNA7hOHv380cu+1YBJMsMxMwQ2tgTQXKyipltl773GdmHvKLdJVSNFRvyrY
7Wq0PcPlGgr0YKWqFk5a+8Z27mb2jJ+LfrEdzND86Abh3bGx5fGonlpwP0hywIEeZNRMBYC3ZP6e
slNaWbH/UnQlQ3XPs32WpbnRQ6P3vlHTtRNb495YupYg1RovAMEoGoEVFGNThQiaoAXCyZbqXnlh
gQeWlbWACOV3T8gT85NLwFOtMwMEEpnCC34k9oakFfJrXlbyBv8ZFsIFBMsKSQIFTTp3Y4MZLveB
F4hHUiPW1TJL/dPOPsMW7KRWI1DEaI5dSOWTfWiSjLFIlDcF6p5t1BRptTk9ZWWe7imzqTlFJHeM
sRWbwvk+YY9IdwExe2wgE9g+HXjmRrGT7DQyMgPhuZPQJIz+1c/eq/lhimnHs1H06lKmP1Mnus2y
osTSoox7zwnrN95fPLxYLN1pQiPnPC7VK7R69gFJjgoBVFBAYOUT/TY7rX52i8B6C43M+eaySFp3
RmsfW2TyE0+C+OLmoVjjo4SXHOa0poiWoSKNjl2TIi96CTUAoBju2eS6D/S7TO80sM6A9qLi2Mw2
vJnUtancAHRB8wR0Mp6n3viK7IdnsgQstiRe4wN9NwXdRlO9tZF3WSAH46PsQ7V3BJ5VIFz2jmBk
erDJ3hI+YpKd8nDaDok5HpghDdxAle8iMFtGeHXyUh3tuh93Ud7b24yWhucmYfIbcKfh8e+p+7Sb
4BDleQxlJqFaHTgwlU9OITe46+btgDvttR6mZYM6RtGaQkDKGjlEV8BV5t2wPHABpbGMM7PnXEzq
RKK33+NvYyDLYM9SuMKdH+/FE7GGdjv3qsLJREBjxXJGLb4aT667XGgAP23GJzArDQ5sWD3D2u35
ZPGtVOsuKPiKoStoBw1L62Uqk5YV9NJkEJXWIc44IUKraDdtR1QdWEZxKCUqdwerbWX6GQ1fKbbI
DUwOvY4yCnj6jPWwGYY3JXuLMog/HYSZNDOOEWlSMw7PTcGySWa4sPsqRsUHkBsDSdrmzjydUPjK
DePDA/fytQxyzWtbjFAIRVjcxHj/1oUevA06wbxNRofKN5lQMYVDMj/HvuPxEoTmUTeVCe1noFVd
tuXPOMSH72pCgb41iTVoNFOtrJAteQm5+bvMq+ytTOwmJ40qwwdY0AEJIDe/clfpzjZk3SMGOZQl
9rrWSwo7cw3LXr0V7gIQV3l1JiCScv9T6UGxejkYVpLv7aGpLyUIv0ObwIcDBAnL1IMeZwczS9HU
3PMJs547rmvXTmDaLNnkbpMC7SPG/mAaWLG7NDtX0jmN7WHyeT17itdxiaxZHPoPshwCBHIvfSFh
bx/rLM8vXtISk+cjSGUkuGXL1f3v6vbvcK9/IgPIf3YVht3osy02AtqB/yFhqdNShqFt+XsxTe0W
Qy2t49EAp6h2Sj+AIMj9Fz53RPy9xHXbsF7C1hgrAdE0mz5d+p8aggxOvJ1gJbFbWPRKNB2wVT2Z
JuqW4tkm6vRL4TQIC8F/HREIp8r1TwnZIgCW3BDF+r9Ftf9/iKtGVjcgefif6/Gnj6Lo/+N/fRTq
f//H+aONi6T5c6Lyj6//Q5KnTXxhrDHfmLbtoHr/XZInUrlAAX3PcPk/1+cN8TdJ3vnNtAKHinHk
dwhoi47/B2fNkr9JjzwxUr5NXNpFQ/83JHnb/WvoWrA7ZHFkEND/qyhVyj4ye0RkGlDZIEJK1wAG
DZuGoT4ZbpWdudV2aQ5MVqYAmbjqWzvbsn2vz9NIDQ3Qj3pHda9z65bQz42JFqocmuchX5oMRRei
TykRmST36NPZMCiymQ/JNNZVNx0LwjCrnLXWN+DB7d7jkrptayM+sBms74D+Z9+iJmQZ4FEEUyzz
ku7z7BxENFyUs2YIWeaqooybE3IKrS9mkHzAciObBuol2YS/xrJ2mdD8ZVbLlqltoIpiVf0a5fQy
1VW/BjyP5Ptl7iPsJhhJuh/Rr2EQVVI+dcuE2E11Mp3regC6RlXbRclR7EK/CvcT46WdzhDcfJeR
E7cQI3gmM00jHuVu1TKdwn0eWF4zsdbpoDaAiuc3lubpFv3AOpjLjJt58USVOqbAcxu1uI6D36fi
vjCWfWEByx822SqWeb+qgHScHdz8nzb+HWQPJTY+dLh1+msGX6bxKi2zb+gc6luU0KNrLFO7x5XA
WxsOSdlkme7nJfYGzjxpvnpoOyerx0y+ZwzODFAoGJ41/YvVih4L8SRE4Y03s+2xLJn7PPiJIAub
CN/dMrOI5uzikv0QKskAENtDsBZF120TIzc24ZzypySKyiISKE23xS4jDiUSzZbdrrmZcwql4uW/
JECPMZ7aGPmADF38rDW/hY1sLPVC8JXHmB/A6XlGHPRhug8SSwyYBmoec6Ngl2xnfnRXuJ51DIo6
vjqS0dJUDaWclao0OC7RVHhP+ni6hpD6OAaxStn8kfLa8C1+9CSHERkFvr5yomiIlq5uZJ7CjRxi
fJMUqxbNMbbFtCtiM/w5KZfvqcW5hhXIhJu9NnmrxNtQ1/LBc9vwg/M489GqBf8zmhJdL8HJHQdT
wCBeU7ESJl27MRDF7ispKf2mYQ2mez/jO5HYfB4SO49+YicElBFWihVQgtPBqUxuznnTdDyq9Myt
IvDzHoCwL4zvaEfTx8z99dnir3U2lTCtnwa6AB/pyIEOB/mjpYDM8g3B56dVkCoG2KHo4aVvbXIm
FvBhuayqzTjQjBo49H3upPB8+xonWJk3PJgjmt3S0V20+h7yEu4e55EAQKZXlhLQWTunLeU2NWt/
aWPrjR96qquj6BKTmodijsjkRSVIFmGEzskEKNMiIgXBQz6OX5L84XEyK+fLLuf8AAinexgjB328
Bx06U0l85UVBVTF9Nb6MIo0+eJpSKuaCYFZT2KFrAYNe5S6EKS8LJDuptuBnnWO6Fhh/+D2N2LvO
jLE8WR3InwNNUEGvthot9sB6EIlaKiyPA4XWjUSZ2oydYAvvJfFnMqf6MwqB+bt1ON3OyCHXpGzF
qZuc4gofDmtB1Igl82JO9rtoJotbvGdRmVUQsbjACTPwkFV0fYUpeOzYABIPz26t7eAdy4raMhu7
l3ngnuH3VHMlwHkvkOidd9+OoNCXi45CtTK7sW7J8CmPswenRzaszczEXDUwBB4xY1UnLHeKAj8m
hmTTeTK8pKk3HiaXTtC4QSellcEPL05r0kvbCINaA9JuLU3ceWd8sG8Knl2rB6XUtsEDmM37qQQK
FY0jwBHbL3eO8CfYRU6vnlxnCM6Fymlgt+3kq5KxjVFpnrjV98aeTGNOlZ+VbJ2WIm5rrrKDTISz
yeG/Epep9YaPerOtljO9pDV1U3fkTlyaFt/yqIVBldDYsndYyWH5y5Nbwbl3U0ARuQtamG2xEw4b
OmjaB4dz/lpHA+26UCzG9dBn9R7Wr311ezt7MlsR/zDJcLFQSrJh2/syOM8Qvg9GYCQHegb1vrQj
cUK3wTehZVlxFWQXu1G6SG8ip9DZlsb1+TMSNGGmWZE8FMyuR/xQ91QaEE/htMQ3i8VKvvHcDs6w
t7ivO87k3s8GS0JSz/D36sAoTn7XTiWE3W5EXqnin2maRQ/cu8InqbAL8+lAp4k0iDbRNlSq4Xv5
0PQ0fuP6QfzHmCmlTqbiYNv4cqEImIKcIObtVTJo774YLe+SN7NLmeesL0MjbFzAsLEJKJvhCd4P
3jIj0hiLkmQXxUSyiRhH2JnNrtt5Is0fHA9eZgJblR4jFTc/kL+S+FZ6w/whMPux8cQyLMn5V846
BRt3IVoYraMpxG2HneZCon54k22U7tjy4OfhKbYfgqJazng/VtzpQLyBeShZ3lrqdvZdaAhzUMsf
1lCVOEw4fvHZIfQb/jyv6t5vv8LZh8Q2l3I36FqcZn/ufxRolksB4fDYRDyGVp7twL1CtDzBPc8+
gCqDiywDGd1FJDJR22mH3tUOKKyI7sZj39s2TwPl9WdPm+Z5KNgTBsLoybukyZ4eEE46wdccEzNi
1VaH4zX1Y3dP11N6al2/5tXs6udQlzTC8jihs2ii23Gs2gftNKxP/dB7atOAyuhBo2TRAbvxkVzO
1FPestAvCcMLOlJmMAtkNl3vEvBc/fxvGdD/UxLKX0DI/zPIx6YLnESyOfxXU/pz1300H1n8UX7/
y3T+f7/29wndN38Dc+z7/ImwSohX4Fr5wzRDGIOxXRqmCfbNY3T+23xuksVAMw9822JQJ6fx9/lc
+r/xL0hoMLtjwFm+6t+Yz13vH5fHJtgVE/ONwQfYD2xjmd//tDyOw2lJETKeRalT5HssnjCDDacS
+yD0nA/WyvLeZLWyqlVmoCQgf7KznFy5s2yWoNrx9IUmhmSdDVg5QyzqlLw845LflAPVGp6H9hC7
dX70OjV8xknfHbFh4vBNu0gk1LWUdAYPvjMfxcQibe17iQG80rR2JYx3PNgcbXltd4e07PkuXKT4
hf86EvnQB1Gq5gec1mndeVkfroJiceFB+r81OsAiEXdlRhs2N8Lr610h2XzbXZFs2y714ZSYbPbj
GRwbsIJ9nFrB93Qxs1H+Nxk7IpkM2VNvPOKWS+4y5dZ7fjPepqBjlsxBp+eTMBNCbkHLamX2yNxb
eVQljNLNR87Yj6E+Qvcr/NqmtZbyI027AlVCcKD8e0zGEa0cqroOvq0+jSKvb+2MjMbsvpOyuJkB
FgP0yA/gES/DwOqMdu6YRQ18lv6KqnaD9sRhbXvdziJVOLtRc9Q+ROFdxXIwX2NkVzfKJ7S6iTPc
HJ3DCmVVkeM3Nqad3MsqPTfZ6K+UX9ibEORHzbIMbwtoxIBJK2ioXaKtq/og/jDdTE0DqCMdSSvO
vrrOrdlX2PuE+5TbaX1qaLM5jK4wbiBG5PXaICFHh1zHxC8DM2M3PXqHoa29Qx71w/NgOS6+RKJj
WDDnoV1ZwrwYni+OFT7Nr9bqwnWfOWDbeKeBry+1903nrjxzr9TsRGOSJi6vyDYkmfs9cXWzNXhX
MmNVTH8VNxEo3k75jhPbvfMqeity00g/G1W9kZH13oJg9vZeUWYPRWYPV4J+7guoM+qXktgAmVl7
lzTvo01N9Q0SLqySilq7wRhLQrSWOASGzvaEp+U9TS80yI5JUSnuCbyjnQUSTPERTRVxdkNDWstI
nUk6Dj3qgyai5BNPwtR7YXCK5boNdHwEFjY9jgkxpEK35lWai3jJaDp8kO3SJ8rAbIabNt0P2dy9
6yLUl7BkTuBSZz2x2wSD4utK31m0or3nLgtzuLhzW6+HUTj1bUAImhieLhhpMO+1QFsysc247RCM
1b5CR83GfQm1n5Wi4+rr4LrFi821Bm8od+11zf0u3rZ4lvCuUZl2BuNZr60Wd5SXynArEsO/47gw
7VWWyOSWcqmAsI2dX3U3d1SJBsYV+IE/riRXx0cGGtATWdfCNKnN6gs5K7ozOorruWmnPICbukVF
9Bbjj+kR6A4ztDVtslHmLy3TOzlb5U24bMtRnPptF47ltsvNfIOsMR68Xwv2btm1+8vWHTyKusTL
Jh5xdwxX0J/Z1/9a1QfL1l6modx5FS5cM2anb/za7i97frAZGqpFXrw7lAVhAwirwVrL6Vn9Mgmw
FgmfzKaQn+biIeB2tkyR+AoceK2bZPEaJIvrwEtMPlvT4kUIo1zf+4s/YXIcvWyncS2oYFmAT+7W
9LqDWJwNXjXEZHND4xAsvofOE/XVdIPimjie81ILV78Yi1NCW2oxTYyVPDC+iEdv6uUd7kXnxQxr
5H5T6fTMLgHUU+fhL1scGZQgWD9hJfgbatXVi1Ph+xNqbF5oaCR98MvYkS8eD8uc3F26+D7k4gAx
Fi/IsLhCahs6K6gFvCJYDELa1hYDibV4SUiGWxcaoBDuF6cJLZH+1gTUwiY2NY9p0wev5eJNqVvZ
P9RBE175x/CoFg9LsrhZKAqNd50s61vptv0tQK7yE/bNsLNNWbzLPqEA1EeYBUmY7JFKwBUs3pks
dbstpAJWC74AQ9QsLhvzl+HGwXd8YrjvT2qwcd8tzhz8DMVVLW6dFNuObEZ/7WLkYRTljOepVoTV
OzVBmH2m3nuISKBFiw/Ij72I0nq8QWXLJOc2LKO6BoQXlhNJL607zQU9e3mMvaixtd6JyXIjom+W
uiju/Ot58SQB44hor2j4RBqyPDgpmT+u7+SWXoHKnJw+ETf0yR8KzN0rL4luRtE0B47qrTkRcCtS
TAmBKppt19DpbFI0qbCPdAnxb+bo/JRZXWvAte4K1ul9CZMc3WyXdWl+jHtqktYRrN9tMxas25vm
nWwnJ3NfefXa1xZXMNyV+rEBjbXpSQRtZa2dHVC04cESDSXxfVQFh9FU07bALc7ifIRsmj4QhupW
edG3V5ZI6lP1VnYIue1+1hRJnUbFy1Pynn9CdbJ4xyr7Jm4V6O8qVBuzhQ1uarnvLLQfdxjnfall
/mqO4feMhxacio949NqDBvjOqyIOXcUdwY7WwKDCI2HWaj3awnposXCc7LQyHm2KTagsEul4B6J1
6lbSd3oLwoqBb5Fmnh1gMTws0hA//w97Z7Ybt5Zm6Vcp9HXzgOMmeVF9EWQMUoSsefINIVsy55mb
m+TT90cdZ8LSyfJBAoUGCmgggQQSacXA4OY/rPWtKerEuWHW3QP3B0Ixr5EHaxnwWceyfi1BSR88
s3HPB3KQX7qERF949VcRpIQNSTcADsYyuuUCEKsOFK5kV9F5L545D1u7bxO6qwnISDFbYdxPxr7R
l/qqsCr91Kdp+aTQdm3HJG70QMdPQXiSyaLbFAN+JYwb/o9SswDrapq/U3lurzFxkKfS2FPp1vAq
Ye9FlQI7tCvtxo3zON0mE672amI4QneHT3av+VV9Q32RVhdFrGlJqJUFLgKOgSA503tj8UKzbTN1
6U9Td678rrjGNZi+lZw48yaxVwfPhGy0t0R6b5Vlts0odwMvN4y73h2L3WRWCC293LUOJYisnZWh
bQVkrW+ZTwOJ80wiMMvU3CJpa256paBcl/jDWFpPXX/W1VMdktPEFE5n7DVQWgSQa2IoxWp6VUSN
/VCN+dqnTvfVxRUompFhr2PH9aWvxQJYkhwOCxSgoKotdXJJN6dY1ccjY1EiMqLZDVxm7EAJeDz1
urTOrda7MxdVHhED5VtTal5IFm+P4ApzEUOdOHQKp9oldE3HjNHE5WBE2j6qlXY7wCfdK8cQ2Lcq
cSEQeb16VmvtuEfjfUWzy2WQ5R37EOJELS++0ssEJPEyDjtYGUYgkkIAG467E6m6iIgzc8mQgA3I
JcwRt/2suYBX4ACcdZPbfjOycdp6WhNdsSSQIMxqJiocUZu6z5wvsk5JPSDpcRu3GEejwiI1QXkV
5qGULdwWEwWiDhJvCMJIlbtNIkI1s8GNGJjmSsPKUttH1yOjxOgm+wAG37iNBj/BCas7F1IzCdJB
zbTPZ2U8DF2MkN7srUMuRnWWFlF95SpSPjYSsCCOG11L16za4dCqvLnRLWsIJzONL/F7wQ1yF5tB
l1tw/7FQhzohzC3xbfl5ahCwRjaa5Ghpqh+kJngXoneK+zGvyr0YKh3qg2seltx2zvx2ttFHRDry
ycYgyCTyedQwP1rRXVaYEjV56vXh2tH7HXWqfsqxWW29onvUwLph/E3IctaeKzDSGyuunXvIUGIj
vK4L05qmpRFuHzTYBc8byM1b8M/Mfycb+b4khpgFbYmbgB8G+pNyKNQNu3Nxx1qDBSswND7B5G66
qI/+pI3+ZrlH8s4noevHPm21PvzSpyGKZj4ICPswsarYaJYDqmT03XPUUOnOdLI6zCql3be+Od0B
pPGfkL03l2ayxEdQR+0z2WoZUhAK/I3mmPEelFdzN1msPHVEgSERzWlYdr52hSzVXJP0UjAjCNkw
MPv2qhwgQ/IJQ4imUdRUIzuIodo3IwmsdpUfPS/VvkOBiUNLm+pLZjz9gQSUB9n2BuPZxtlGrW88
mVK6x8FAa5dhV0LR4nHT5iTt2UjYdoVjdU5Ytt5y1iWu+5VKPd7jh0XGm6mXenSu5CBvbSoUUqbI
9UC0ModId+frUa4T73w5pSPZq04OAHqjG52PkXdMErErJmBRGz3unFdzaFF7adBoebiXFIXbUTPq
x8VceSWE2uQcsYkYT/jC5rOkpdrdDLEpruu6Hy+JKgBrh6UquphZer85Uk9f0dKMuGs1d4tbzWSe
mc/+RktajBICAHw9j+IIh4/QcTOPwj5b6hbBpEwXNqf69Db201OP0WoHojzdoagvdg7ezd0Y0zuJ
5l0YtqQXkXK8MWzLbkB2QZbeRtZjj2RiSS8JzeYJnVTmOYNfcZXqHTsIaxrTG250H3HPpM7M2h7P
lhUMyCS3/9EkA6VgqdSEwnnd2UrqBfUeTuoGnqHVJ/bz2SXJgpTcxXv5zdpZO/IUpijPGtVv+SLN
nU4vTz6lSpJL1g71d+u9qMcWa5wjsKHSJ4l04nyg/leaNzB+oifI1+4A9Wj6BZO3iXIjhvXQZ8oA
u+T3d+jn6yNKdnoNQWXGYbS2INZ7NyLXxqRcWxQErHQr0dq4qC7hYS2UiVhl9tutJVuNEEDwo/57
y+O9tz+G21XNYWjdKQBHaUBMdfztbDcZFzznh+uvntzYMdyXpmL26K/px2zyhyt76rL97M09dsi1
31ra5bYB2hIWWnOjMeM8NBpfmAWw9KaUDNxrVCoBUKZJ29SUwufuVLXHMaFJs7toAGqXYepLPMow
gCoA7JJYNx5NxoYBrArryveU+9ByDeaNvraM+do85u99JKEzOWqLgUkBTSYQzywgr4POU7x3of7a
kDYGxKx2bVLl2q6yeotPLR1ss7ay6drUwrJyT7zJtdGl5e3W5pf1zHgl1obYW1tjR4u958pun6ce
UpBYG2hSjMTlsjbVBCJWeyKD6LSXtelO1vbbXxvx+b0nL9b2vFwb9XFt2Ye1eZ/WNh6CDR090PQo
AEtG5Pna8Gcc0mUE8GogFKLcyPfJQL4OCeQ6LnDWwYE5SD/8ZVb3L+QSNnvxjweqjUYCKrZg/Gav
DOGPBypZmxZNQqvt58GzsR2lZwMO160za/4WvwWIQ99yrnSbUNUN618zcFLJlNl0jefeS5IK+bUb
v84QCc/Lwp6xrRg9ZG3Lf6IwqB8srzlJ9jdbqfsLyghL3aDvTJHMaU3ONc0slkOEcR30gaZzjRUj
yF7Emnvee2D9tsPMu4LeBFwJ9A5EBpajMHoGge6TPZcDmmQ907L38215P+tYU3LuwbV1Gd9zGP7+
CzM+w5H/nBRSTJvrmMv9vNH3CS6dYUh6e0wWt8uT9dS+aE/tjfrSX2Odri614u9Q3usl+NXYwisa
OsoGhA0+R6X7SUOgGLCUgvT2/Si86Bvi1nQIOjubv+RTupgBlXRz7GZCqki3ypNvhrMMWziM+Y/F
gBqxmec02gG6nbmWLhX1doksnuFm3bj6fmF5+tgPjbhDW8+jTlS1MoLcZkm9HfK5O0xt3cLzWEFc
BFYTf5lyPjFO2eByvJHTQhwH5SfDBpKOCpvEiLmHvgzhcPmK1js661XEbmo1Gg44Ku6x+HcnCe7u
OinHGFCHNJbjSEF8m/hkANgqzUiqUpMKUcR2D3ZsredXaRaP/39aL+wV8/5f62mObwxcXz4O6d//
yU8JjYtQBhoOzlFwnozI+R3+HNDbfwAE9zwWfo75E3z0c0RvmH+4uofT1Waj7QIl53b5KaHx/gCx
QFAyTCT+lsvU/98Z0ZtiTbL49TYggV44BnBlnYG/ZYlPt4EvM43ez4DwE5GJGdWsgGXN4CpA3SxP
VUYKLRpG8yjYf9JoWcMZMpe8CLzSb3haaMOjrWydjg8t55No0GgFul7VZ8WKmuRBl3su+/ah2iE+
9y71ZBDeGRNAlZ46Aja/U9zKY18hPz6XyL66gK5DjruYBM80IHtKcMNoIE03fdoQlpVBlgoZmsWv
mA6dEkmgJ6zQszKGiQPeMyZhBGFXR6Xl7j3YlSzfwp6ZTs6iR0dmlp3EfaiLx3ZR5mPkEmPUJ5q6
xMvHVGVcQJiKSo/PR8MjTzrNE9p8RAo+0boQEPtKkTVfaDoultGu7PGc8HPEPwq1D3vfOTFv9UqR
NpiD8y3wuy6t2OSx4ePFd3S3oqEgZIuRAfybrZMQLRLg16XY7zHYqEsxAjc7mcImituMECYGQMqB
aKCRncjZoavTgzQrGwQmEyWU1FJ0/Oncneo50x08ttjjAgEgn1JAZfOtouy0kOib5LgNw1QMyE0H
/FOKJSG+TtXk33NUsA2yBVnU4dznvICNGv1JT/vsMtci/8CVse90LxvhFqMbiOrZvzKBYQ+b1M+6
adv3en1vWnSGRBWVU7RnUZCfN92kx/AGugkYVe5e560uvuuTxypdIu3DGC0nvhov9tDRq0wUW+n0
5mMrU/noxY6NIa2wwYN4OjidwHbd9piVEidsUsI7zjwGCsh9kXad2dOQzCvid8KNyCuEzqCPjJGk
Zd0A2agPDvO16760h3ozAsb+bugJjpI2MWncUVmoLwzcErRZVhHGVDNvdpVAy4gWB4dlNPoTX0G0
+Gf2qGVz2DqpGYUMGgz+f4b42rookCgOdRLV1eKXE44bu7F3CtuXc5gnjUCVWaIBDqWwqePlKN3n
Fg93t9Et0fMwXqY8RLpC/nnrwXfY6E0nfwhjmeyQP1FFZKY3yAeAZuAeNb1W7sgO8NhMW1V0XY4T
MveG1c8un/hgG5X4UIHgsTYQGEzIhG0h8leZgnQ980pND6rIIcRYFFldYcW2E4/S1hrKW99PvbB3
JdJeyqrS1MxNzxz2oSFzvXDZhwEwU0DCkQY0R91sfX6O4lCQHI4Godezh8pU+t6uGFi5qb2cYr8v
jnMymjtC66M2SHPlqouZyADj2iDd/qFTuC5Gun3DGclG8y1sEue2X1a3cZIxbe9BLpIk2C948Pil
tNBSL3TpEbU+EAKteAGcohs90tLmmwUd6GSOeJYCqmzwxEwW8vkB7SJ8iXaeRx2eFDnV+W4kkqTD
QjdmGIhKprPfIq1NbpSsxLe8UC3+DDbiyZlCLr9cpnlhzIHBLSN3vtNgJlNePMEawuxoeWcCk89y
acVyXi40wiEfhpk9IagTwhp2crJn8LpOYkpoG8PMMb+J+sTTVms5fhikiC/11BxhzWfozZDqzBCj
de6koHEkwnaHNV66+d9O48+6bCSuznJqrnoqtr3RAJb6f/vc/jXH5P/8TxLLwpL47Rr+9JL3ycur
entrPjzh//x3P5/wa3jwqopxhUWqsLOWCz+f8CZECwOBrO05IGG91WD8jye8wROeGBmohui8Pizh
ecKLd1QhpSEsO+aw/84T/pOBW/gWI3bDdfW1GfEoHNbK+5fZjlOrKOmsismYKs/9ksQehTQrLruv
AxL1Dfpa6GgQ/9mf7CMvXh3N+gMOff3EUOLJUtmzbDqwL8vKmxglTe5wlaGDC/gUK8mOLUkLjjPo
nOJp8FAN6X7+ROoF9/dMjyEQIErR4O/XAlNll7+UWv+i0frI5Hj/cHStlC+WR0ILgoaPHy5jHTIs
MwGhU5mFrL4h7/2ouuYKQULw772SzZV0hAcBhP/QMqwjtF++xljrDHfEYx32BrJQkkwyQO/zUIdG
E4e/fynrc2uCgx3BEy4Ontb8l/lJNoHUjdECOqGwEuN3NyIxkm3y4zDjvuh8g2jKdccjRhjwrWhC
d5R9oAt7BL/eJpCpFBNr2eztFFIzjseqKi+Yyi2h43RPsaaOtXBfzCS0OdOgeNTf2NbMQWOhk2aW
cJrtGNkRTJFdZOmI8SAoW/g7g2FkSWTrqQqRdbyIcXlu2/Sr1bqIFnOw5r//Dv7SEPLhSVoiJUcI
hwLV/OS9jxw3GWdL88Pa85BPEJRXTmQQJgNzHExx9VNTCvRcIwsojGUrYMsey1dCAd9+/0beX+jX
AlnYrgEIwIJrugptiAb/cOHnZJriMsa4UKD62Bhti1ZRc5+8uF9h1sV3IhmOtI3oiYtjJ+HkI6UY
o8zdIypljuub10Rc3K5ORMiNe8SQL0sWfy1nsN6Fc/M3b/Yv1TyzBg4hbLE6TTSHy8c3W2Uezjmo
gggWFsQcmF1cXd3Zo37LXvcC0fRdL+uzzBeHZRL7tNUfQFMSSmzDfEEJ37EuIAoXdjUGqoWgu0RA
6mAetfn9+/zL1XUFTY2H0sjmVgL582k+QlXmijR1tXBMi1tyCohELFkZUtleqrUhiHqoMJmCByog
vUHj/zoyGJvZS0rKs9+/mc/D70/vxVu/01/ubPzDRsFOmtAW8v2mRif6xaC0sCB/mvv+b1/u/Uz6
9Qe1vp7Q+TUhv/LIqvr0g3KtFXAHpiS0Bspf1hJYXYYulKXiV2HfGnFh7lhr1uFYa8zKSze9Esl8
RpP11Z2xdGXAwLcx20rEgdVTJIFXk6JeZv3dkuIzAAJSBPDyJwz56bVPBR1SwjDUX05IN+1DJhjg
NkTJQkkzCWeojS0xAkc6WBSbFTtY225PBRufXYTicNMgQDoMkOy35EIv+McIkzK72NqyTr36/YX4
eJi79vsXY2IL4VlluECJPl4IWPkFaxAuxLLY28WOd1nzZco8Uvsufv9C5l9vEyRpuFOQc/JCZIJ9
fCVnAcdELZxsrcyFqJi/VY7BQoLcH1jlRNv5ffKYTerWbpezQc431mw+R1656mCjr10E6dLpX4mP
3VR6fugK3BZDdzHVxf7379P+60/z4/v81JzrBNLGZkPCR7SI02yoXZ+7kEWz8iniAQ1SfYTI14yo
wrQEJdtUXXRTM+PPbZ/ihXV+rRYi7+2eDCdC7g/oQseLru/KMGM3ecC5Fe3jVtjnCyr0BwCRddC0
w5exptmwG0kg0gBOVTMbhDlE4wZCH/E8oBmDcWQTyKtYfQP8L7fwrCQS5PpxGrKXKGkAWTVq/jo7
8sFEHxuS9DP+KFHso2GPu10k2/jIHHPZkXj98Pvv7K8/IqodrLKUVniMeIJ8vLT54FNuWJUfxk4E
jyfnEByD1HL3UWPufv9SnwIS1x/se83hWuv8Bj7Op+f0lOmt7K3aD0c0Q+dSLo9Ahaxj0wGiBJ9C
FHgLvrWaL/r4R+ziB6ytfk3u5QGrhroLl9kQXBSnuzL8+W/e3PraH08ZF2ondy3+K+6mz2VfkY3E
IsEPCrOyOJ/hIjracWnv/+Yb+FyprNQ1nSkUNCpUpuirPn7bnbnO0kUR45pAJTatOn0nzcPIAQ2W
JutQQd6ouGleita5Z1h67fQWlLSaDseuAO4vZYN6P622bj9d4cdITgVyMZacrv03BcW/eqfCs3ko
8rMwmZ99fKcDAvVictIo9ETNqZJiqcoQY65qmhi3BglyLgun6OjBwPj9l0RD8fFKQPgysVEJ1+Gp
jD774yvD1hiWOq6jEHfrQ6RcjhgE12worcq8ASAbpGX7Ny9p/KvXFAbMOyaRPGecT9fFL2fdRhwL
/qqN9vTzANPShrUz88bQTCntS/k9ycf7NrFfslS8mAtr2Uj7NnRpHCRaXX/xpupHhinJQBOQZne/
/0rsvxzAnkkx7VPguhD6uIs+fieTxj5PNwctxLga4gsgtyLaRRm3CwxgYtTzBWodPyI1mTjRk3OJ
cLWvu2lH3NhzB2UEma59wyTqB1GIu3LSd/FIA00s7xVcuT1xpDyqUMv6Tf1d8LwFkBuz9NT8M1Ki
90tjq3Ngnaw8gJLME/Ld3Onf5lK/k7P9bKDRwOOAUjDf2TEMu9Hq8r+5Qn+RRkMrFLQtLkUu9w4Y
1I/fQJVi//eMxA1BOd+ZpXONQ+DgVqMGXGsq4IpA9e2d5KKZ4oLQG/4XtmOs04p+O8T9DcqwGyY0
PAw05DJpbpO70PGAdyG+g0l1YYWEpY9lyrC6U9yvQSMzh3dLplinhLGSrECS2irEzfACRKYigde7
HS1I62Z6YcRk5RYo3UC9jxnIZqUzNWPe8ZqsTkD0aF86mYYjb9TQS0Ds02nKslNe4KObWudlHIYQ
aVG8QTawHwZxAQZ839KDbCfSVTbAdJedXWGlm5CQ1JpusOVlYTmUExk+OQkidh9YCH4xkxjnptN8
V6RV1cWTu4CxH95+/2P8y0PWIwyPJt2ltVu9rp9OBimqqHJbEl0sM2iXg4NgrT60AGDqn5Xmf3es
6/+gAQq7iN+7jS9fUwYov85Ofv6TP2cnnosXYS2FYf3+Y0Ly5+wEYwMhkLrtrEs6j90El+Xn7MQ0
cTY47xm8pDv/6Xn4uR0x3D88ekUmLr4Bt41hzL8zO+FG5C789SkqGNww02GCC0qcRY358S5NR9F6
dg1LEL8/08S6hAGxwQiqXyRuh3jApfKWZHltfXiI5dZETHgyRFXseNi0xzwjuj2adAIhRyv1oTI1
cBBNc3DlxuNJ0O3NyqFwNFJ4ET7p6dt4gJnOnF6Rnu7P7dOSOgW3W12cpVaRHEp29AdZjlBP1tSb
Fj/iZYpHeti08TD6oWPZrFDK3IQhXM82S3LT7rrqzPQK+5jSJTO4bex+G0lLu4A6jh5FzznyaVMn
7S3qJchFTxn+t9TvPPY4RPsQqpaek1fAeJncvvoEwFU8ogonxpGRM/LznIVnDcG9GzG9QrUjyrbK
HrKheFaLnl6kXXoXdZj9nLgcwfyL7kWIJTnaJpPXqBvErUC2caGnmbmfRm1FE5GVms5VcoaWSqOr
13F4dcWOmI9l6/PVbYmHSQKt7aKNXiVsvisAEbnvXXj1VBzNeECE2gN4iBsHcUid3kSek51VRlNs
QXPPX6elFqeEjRDiZl2riiAVOebqjEHTeY4xAiK7bsEw7mWTrJ4GCEPaSn5APaAR9lAUBnjvZlKU
DyW243sSXPUrgSLjxh+Lwj/zSAvsSZRbwTjWNHccyGb/UruJas/UWMujiPHEbXQGc5e1V9Z0uq03
AmPr8EYfFd2ohdK7Yb6tuSQfYWKL/at+jPGBigGfza4i6fW8RzwRRKDEcLJFXksMtSxxxFHs84QH
9veFGbz5JWVv8VUbpbmLelXtq0yr320axU0LCOu+GXpn6wzedELyMaJEJKSdEdMIIcuePDyhpurG
W8+oE9IqwZI+SqBqD3VjdLAtVGdc+2QiXAqT0UvodFF9kI5bHErfVgz85Dg/DjqOMNYm2XUP32tr
aQlZm6SSzfFJ8ZHGnSyMGllE0aHaAEx7k7CEODBH1w8ij6cdJKeyCKJ8PZEbt74ozGLgUX8LOIlB
pRpx/CUPtUJLXefz+EUOfMekE2fPyBvllVN3I44WtoJeV10Ok/HFmmcjzFmws5MqrIus1fjKMFgH
HaC1C9LVrHJfYIblrp6nBPFPx4h0rjTc8Q15Z8tWsvZaAiTtTmizRntDLfg8gOE6kUdYXSDSn8hk
UVm2yRaXUD02T6znJpgjS0/ALJah6DLrcX/idIiqI2rsDpuyMlKEl3rqXldp0T8YoMYHAFCFe9H7
Rvc0mXZVhkbXUBm7Xi2OThPJCT+O2cuzqo1FutVHy5u/2ghhrdvew5naO1X9WgDhQCJutEI05LiO
sw+MhS2b8ajFjLXOkgxXBaDYEatGbWEQ+g4NLPJPVc3CBY+xlXIp1qBkJV1o9iTTpFagG+N8z7LN
CB05AGA3J4IAk5oIO/YYOex09h/ZLpUc0xuOaD3fuo4sHpGMqr30O9R+HPZo93x1MhCTfyGHobov
OoecMKRwbFC8YtJfXbij+x7H8wVWZjY3iRbtxiEj/o0lk3VZG9P8reoj47noKELcbnDQVICXj5om
3nnZ0Nyp1DQgKOsYeSZSAtr6NR6H+nqxRfSWaf18yF3qmU5N47Yydf6wEWGUBD652NN+iolnvks1
lm3sHxHNBEOCM/dmRjU00qxAZd9RMyz2WYzTKxyqjjIxhccvDpE50XWVkgHNRVW6jXlWsiUstw4i
Wbkx8ni5y9C+l7CoYEbDlhd2Qhlsd2JvOlU8Bl7v5xcTJjkeL2DjGiMhfHhB+8WuL6r3s1/jofNX
rk4RXxZ9WZw6j22lRvACzbqNZ8PiwbPB7NOcA7NacDj5Qu3naSov4rxT9w6Jr6eh9vGHomJuvko8
SAK+ELfEplegNEMMbdYRObe37JjvrgvIonGzQx5XqgwIZpu/63bLzHNEjfgNCC22tiYjZmLTuIiU
N3OrV/4e5gsVnl7O8NfB6djEvAFCveldl/Bk2FRuckTDmEBokzL2eYLVVYqdSu/IXACvixWssc9U
Y9rqorBrdUC7xV3Qa+Wxxk19UJEPeAYN/hRkNcckOsHhxp3ksOuLTn9ph+XGHjHjsAGP5C3ib7si
mhgAFeOwzoXEAHmn35hLLl66eNaLEOiveOykI/3AFk0WH/JhGZOtbAVZsT2oh4UzOxsCfVbzG1t9
/R7PsbpF6zjkYT3Owy0yI//Ycg9vJs20b4y+tR+JsymPHNj2eQ9zauNkXQw3ab5Y/MKeAilALHtO
flr85dwcuGE3+NqX17KoiU2Q1prlAPVaOF/SpOy1oORSxpsWpea8w52kVXu7sHHc1N0sd43mlfO1
FevJvZNY4/rXde+YG6WI9wQyWPfZlHHeMXIamvO2XjuMjoX6Jf7FAjTZaPqPTeGXB6PKbPDHEMas
g6MZI2nTWgSbXyTUaxtoErgu+7znQqc2OVOXPbDFYeuNffG8Uvcuu4yNJ4tlbDTMGOeKGsKf2K26
hXxuCVu8lCYZpzWJqFiZY6e/7UH/vKCVcdDByd5FJRDHHDSI26FEFfgHApOYj0s+dXseJcRiHESj
K3SLiezf+iLRrbCMVcyKlZbTPdTzUKEElJabYNgB3h0kesKBLRZD66GNlOrCnfRmCWCjCRiEjtG8
GjSsOTyxsT7vE+IqAlu13z0GA4emhYsl7XFJA28CTBcMpub0AU+mZdsA7VtZgXr87DDYOjl6Nj5q
abFUG33us4vRqO89ReMDLyaNCbtiaH8sux6XQzlmEiVL9crWgfQtFXVPS1XXZ12bc81HdBJfprxh
T53oJRnPdQ4tU2YMXwvh5fOOlJD2KkuXhVs+WlWEBekXiGfbltgXmXeSqQb9Dqobc420Quq1QeWT
xVsNHsNRs734Xk4ieZMFgR4oHVRRb2tZL0aQLhU/PXYebbgMXdNyKoPU3bS9LQLXsIQfRmZWwiiQ
0cPYdhUb76Tbd2IwN01bNCBUUAEsc7KnID3kei76DX1qtbNntoCQE4meyScWE1i66o0qK3ur9y5H
YFrm/aNK/Xz7Lp/muc95kvOrPI89KzoMcdGcagK67trIwzQyRGUItGh69tvVkNp3evst7ko030uS
WN+nkqDIiESkvF6e2Wa+jWlEqiO8FwQdiAU2HnLSeGPPnrPxETzhsIsYmuAwTLCXIeWZ4QB1+pNh
8zR6TNpaKzEWodm0kAueLQhkui1eECjs8dAUJEv6NMUctFX+DeMpm6qFAyJkoipLDAAJKeii9ptD
x+MiGHgGnE0pmR21n6oHSArtxlGFqfZ9RpWpJdURJWiibdohS+aD1pd4GztyufG1mL66A3vGJtBp
edMkt5bf2F91TyYzAPTtY669dbaGr4D5A3978rprTiCd8HPdaojSyWtMVI3yCZc3Ym0N9vavANB1
twzl4Q9EIscsouaq/SrAoAKKaTIgiRRo87PnTc13GbvcHe5Qtf6RG4/CMK2S+sUXsr9zjNE6sUsy
r8rJ6O8RvwEGsRqJIceKxcxzNp6dYEw1f2+b9XTg16OY3iS6fLUJekkP9ZL6KM1cSPh67TbrUlp5
cBRmckDDrMcIaK5Uv6IoATxqvRs/sUEXkBEUoT+FLLiAQ20NYO0qzXiB9CrPDZLXyeQrVwS3t5Zg
8OypB8qFaPBCt1jzUBNCyPPn/jRHrLk38PkabbOYke7vk8ou3zgkspdMKfei8PQMW9nUVlu+Mx1a
vpeC6xiMBAUHCNYoNKL6gUhxEuNlRrhbqjR8oRaCdfi3Gw/i7CZxpNpyqkK8cyFcESThRzaspMxK
gpgs8PssLvzX2G+4tTv0b98m6WSnrnF8E8MeMXwsITrjG5IrkEw6zMZUy81dAykOGAtuvdqcjl0E
kahd8myLTqa4tLKluqpdkZmsLkFko87hYGlqCCBsAwKHQ/LFL3SYhZ50viJ7W76RAMqCqcEkscp2
sm+NWRNkNBXxrSyN/MmMSv02VTH9n8sz5Avw40jtTaPqsbG45pAH3Fgk0ZANBvAl7TqgsrGznUo1
eBtyYonCm4Oqup2tBUJRwue+RsXgBbXdWOikXN89kj9elIGchuKhTyysKQvFRQgleUkC/FTJq7Aa
isUaWXXruOW+6qwlJnawSo7x4MsrYUQJ6Eel3fnOSB5qVLan2OJjUBmx7BnzhGRAxQN3XubxzlQo
+LigEe3Xs5tx2k6+Hd+29fI3I/PP+wlkIjpzBCZN7A8A6n/aT6BaVKTPgy5D8AX8DvvwSKi60NAa
W/kC7DZaiRD/lKP+C43E5/kW839EIEwZfZ1RvVgHKb/uNz2LS2k1w7InFy67Br00fLGTlWBVGe55
yiZyb6wUtN+/6OcB9PoxLWsdb6J5NdFaf3xR9Mz1ErmrfyKJixN1zXDFJJWZt05wdrN0pFzMMxx/
pdo/x3n/3UO2/5IY8j9Wy4SUiUv/z19G+DK8/Mfbe4TPl5fy7T//18XLazK//MdV9/L61ie/juSM
P//pz5Gc+QdDLxQoZOPpyFI9ZmI/5Uz2H7phrZtrj9W9scpS/jGRE3+8S5spr9YsGW7Pf+qVTQAl
IP9YQ4Ewe1dB/TsTORJb//JzRlAlDAHzG5GMTtH/8ZeVGjBcl3zpd2vwhx3qXZzsCe5ILtHgIVxy
BuPRa2MPYCr0s1Nq4S48J6hiOMPVCg3ZNtPLroVajNhgtl/ZVvl3SzX4EE9r+k/QB1CXH2L2NTNg
wdp7QMth0nmZZjhplo7Hk9mJbU33rgM/aEjkeIml52FBDcvovlKYM5vyLl6q6pVhiHXZ6WV2MNF4
notlSc66uJRXZT4VUClcB494XwxlE7SJtlBYzoR/gw5AqDlUy5EeW+lBJz0ORxmN5PuloqgRHbc3
1STK5Wb0oQSeiWQpbxtYQzwimcLdlkZN4N5iKwOpIoxQhLa2mYxnZlyM7cYao+aVzk6Sc9lWxFNa
JaLHk5wq3yekHm/GdlZ4W6/nOW9e7c6u033sT/n4oBmx/1pTcX5bVufWwez8lrAOF/FrnClN7FIf
e2+oCeCtl47nVup80ZzxxxARhf5lQrv7tTClcVeLtflli35t2jOBEVl2lqBMB1+lJY2+J41WfANv
hqXMEg3jszbq2nhTJIKBXYK3OxRjV++oZe00QA2bJ6w29Du7r9Nncv/iVwxa3feJovIL0onZJQC1
HQgGUrEdOGWjjuwxh33FaeRtcqdj3jMSKBQMDvaWom9HOtG0YQ0wQlSJjSE+WYVW5l8Xfhw3dDuM
bob/y9557UaupVn6VQpzPSyQmx7oaaCDwfCSQqGQvSFkUiQ3vTdPPx9PnerKyuo+1Q301WAu0yqk
YOz9m7W+pebqQakRzxZKCm53Dl2uymAimknVw9grO8ovoihIzNTR2ZpGIsSWTYh9UGgrT1gaP7uM
pwW1VUKIRVYAmYpD+UDuR7givwgzYcr33TmB5Ull1qgLjLF4V4sFLxF3+neYZs4zZj4eck0F8/sW
lTa+7TLtPcS6Hzq7tZUb9soOogresxxMhCrnNlq3mRsfrTa7LIiocZXX0ck0J/N+0RK91nUa34RD
3Fg+zvNoW7W28wmAArx7oirpC3LuDn+nMEnBsMCJhOxwBeFsHVPY5LeIKEbGUSrLQ5PrytZ25mpc
TZDQThTiMQ7S/ALoXPXjQjMQQsmlYdBdCC9G/1obNqTcsud5R55oAtPom8TZLLe7vlODbH4nT7iL
nqH0RESKjxFI3TyyJAlCyMCHvQqFk1iRbtapITI1zveacJhrAziPXhps3qz6tLAtNoVu9+OpmlgF
Qq5Z+MWMsvVoAzJUABdSBu2uqWPNXpVWbb3qhLyCs3dCWwm2QdYZz6TSVcqtaTRRvSF/Nuo2EBI1
hoF9IyYPIaVuboZpnFScNrzR1Ks5zJaVLsJ8vDUq7NugRRziGrRKqtkDeaRGfomcIVkMW0j3nlue
LkokO2UNFuBdLLx4INzLyyd35ikD/rcjtrC9qjI1947phtVD0hST48dK68ofA8XrqcfNxAfbLIkO
mGYtfap5ocIzCpn8SAfgO5g9grpclQmxhQglbMInNXXOCaN2GLUTJaGBpsvm9Lt2ZeVBPB5CHyxp
0ux5MsGFljEmfM2tjfu6j/PbPDfNL0sZc7FDOOnGh84w6w/dTWuSM6OkWgIPsTBQ6cYcEqN4BC2g
PQIumok3TjRjg0Ew3JlqWbF8dmBA24yoaOTI8hZoCUjzYnREwPGKAxIHNRbHqvD4FhkHxSXYtiTS
aTHSMaEtopUZXnuokDd9YubPBSmbeAzMYbrtBpEcqBLxjNbsWH3OIRqgEUbOzmKQc9O7lXuGPon3
xZGRu5GKNd6bIxFDBvbXC6RJxhFDawKLS/Kw2AeVcJHIpKO216opPrYtIwlTqasrWSr6M266YaPV
BA3OuWvtO6rllqGI6WQ++yNCIkLkMLoiRumHsUIwNm6IbqtOnXsqi1bxIKLrCVmyGfhU6vo7pS26
dxVe3RssE4OaeAEfQbveqHUfXLgtY2dbwd+5FpocP6o2Nr6AIw3Xoc6GTW/mDy7HEuEKle02ftQX
D0whR7lq5ohhEDFk6hZDUrhjDs40pelxI8LJhjhktGBpTBTz0cZJe7Kgm9R6DWFEVeuuyZtjYk3O
t8teY5XH6DrQLKk72bbZG+Y1sAEFbcCwU0Wn+2mfOmsm+MUuy/oCrIgcbk0iv8B/Fa0mNxPmUg7X
UPtREp1+6oKlJRI5ORunKdPnct3Uc/FYpUNqkySccXdh0zf2pdH1R3LdCdYs4H2aUPza+M1UFAPr
9rQM+RP3Lq+B29JlOZ9czTXjtrB5lT3j/tUwjuUBcmF4zDQiQFYVfv+LqY/1BaoEv26N3r3jtbRv
BFCoT4nWMDPqiP+6CBuvQAytlkRPy4arIH9YjkgfGXxKfwiyuL3l3ctfVVZNiD9bonOYU28LYZAw
UJRfPQzMc0RK0S2Vywh+Mc9eJg3DVeUqC3ajMLBVaV3tJ27R83mzR32tqbF1r5aL24NZ4HSvdcpc
PpCpoxyEUdRvtGA8YKHRscAKiipz1mDRe/oMq2k/rKo33hqn7O9HQjX0PVbb5KUYwjC8m4BE8GGU
Rv5RDE37GegpU+dmLHA2NSTrSn6q0pVoKHr7wTUmGj/dTO1DCZ0nIlQUqSL5CbA1meiFHGaqYtv9
ui5i8kFw4xK0E7TmvSGhz5sDszBgbroGB7XJW2J+8HR7/OtsXVKYsVwjVns7zUP7bRYuso6k59fM
Grpvc2j7PfEy5Wmwavtg4v+4T4qin1eNPRFRbaa9fExJv9hGVdYcY5gUW9UKCBCpbf4jvCfps0Tu
GXmu1XDZTPxwGs8GYoH9K+IPl7wEd1fLrJH01Pr8XtH9Gn416tN7PCnBZ9uMYAmapifxJXSMCszL
iF3/rJHgduSNx5ok+Oc5wk1C2VZYuvK7CsHnhcI0YkhAOiJxLk5YIp1PZx5WIiG2wpXFm5uwwfNM
PR82OIdijcE12X0tHN3XvGjZ4+D1yt8TODdHI0C1oXdd4/dB3THrMZTgGBaVZqLsNJO9zUvyca3O
kydBOT23Tlh9wnGtppVe2Msw2URossy9yGyfxlPdlPm1YISFYbsuzNvCiXtYH2XcsF+aEXsKgChn
Tv1pXde2O+8odjCGo5cKHwkiXs6dgWOyES5zrsxlHVAHFE0AeGSeoeSYqjcnllw1juLOdwwMTGNd
ku/w3raF6duRbAoQlElyp8cCsbE9MGPwoglNPksOCM7AiDDFNEwPH8O5da/QjxPHoxOYb+MpUnd5
MTIgQn5mvKh0+9FDMnbuuTIiPfU5YJyvltqyhQijTsGm4WY+50yiDlFaBOoqzlpnx3gchBI4a/w9
IT+znRoTpGi2LbmAplbb9xB0FXvlgA56wPdQwvIIu6dobuMHxKHOmaBO6rbIrJr7VLRmv8GYbTaU
JIpKxHfbWxO2o9B66C03vpP9bFHkMce9M/Uq+cS+pl+qkoN6Z+kFEZ9QZi3f7E3lixNPbrifrQ0R
zfKHPTFIpxQyH7GmFdqGHDzronaDRYCHtCEeRsASEbeiV0Kc6R4iq7BfE9Cn50ytlQ/WzfJBnaI6
PoqmzY55P9nfqC/i8gR7qwgImjKzL8C37dM8jNMundP+aJcm+A7DjlTURjbb/Y0V1dO0jnNOITQI
mbWbKqk8WuGU9n5KpuRWbc32mJHo4NlTrKqQlEodwFRXd3jz0/SgJtkQeUbKhnh28J2yX0a2ak92
ZTMTjwFKaUXJigpwyFoJ49of8jA+EkKt7rWsexlV8FMBNESCpif0Y/j934KC6Q1XE3lmEe6smAA+
7q7QuAdN07JhFjBi44mRs8rhBREwehKJ5gBNEICO2wJ3XeN+F7axayy93o9hEPqV06YbA4H81iE2
jVDsKfgRKGVzx/CS828iNggtCN0hOYHbIiO2baBEwLk39hbr96I4j9AM9pUsm402KflOawhdqUK7
+xyStry3lQkpcdBTGqWkkFwN7r6N5QygqFI3fKOcabzCjS5xztHcdLzQaSYpfWA5u7L7IiDwDk5Z
6TKzHMOuOXWCrQnw93k9xMMn3UOLeo9h8YqbOPH7fGi/kgr3nC+HlKBwGTlvshKEl+eV1R4GHhBP
Uab6WFcIKowikQe3Sfr32am+5lKhtiL9bLlO6cbKKCcSEGwjSCExg5QNkdfBZoQFh4z7xo3N3I9s
ULUVceUwOHACxsFo3beZOjleBZrpaFVJe1Lhq+8npazk2jFr9c6cTawtirROehFceezvLdYV/dg9
QQM2zmgaMeQSEQ00OoF7oA0uI/ym99wkRONezTK6iRR88J6cuvSp0MfoWQ0tl2V6hqHXzatH8srH
97hMxjNcIUGAttXKm2m27J0lBmNfBAieturYEDihynF+hfAAnrOp7xKsndugaXcdkjoqwA4skAoT
Cfz1Il5ITPMF6G//Uc7NTQal8tikMoPxuOwNAdeHH8INVMDI7Cudbiw2ZFeirmkVjPqASRYfaveQ
RXxt3anMNSaAblOlIVgGUjIgY8+ZuMW4M1wBLPVrzLrsjjvEsqzcHPPQaoI1dkYSKszt5gMJSrhJ
XXs8mm4wPAShmdLntOpmANO6qwlm2MDEtJ4dpvgJsKww7Nd93c+qTzVyRs5nV34GMaNcFZ2W+ZVS
mUQZJV0O4EDYhNkNWhV5hP6RTdcqevnWZhRPawii/TdOitYme20EZK2JPKczaRGXttwmX7VQBsQt
JM7v5Bznb2MI6oQ1p2D/CLu5DM8ZxI6nIO4Lyu8kOxdSF28iUqw7IVPtq0G/oi3g0gw9Bu/DvqO7
2VgABRHDz2P8lFTjYJISVIr4oSybPN+NYeX4ZcjKE1BTNb/0UWkSG1b1+5G1Fv3CqOdnDbGjtVsG
JO+hqWg+JEyECEY/ssHUjZY7rM1b5UFrlgXD0BsQUzrYCqndvgtYM6witGwnzPitlkV01JumzX1g
KBi0BuYs9HWptsZbb14re2oxVbMYvwnHCX2CntdskkQD4nXbYq9XNjpweNiNbMacJ4B6Qt2W3Jr6
qgnSpWREODOUGwRikh8Ec+4ZX6nKjl/2rvpdqiNoUOKRntUxs7GOT3rQ8dds+RLncX1ggpPjPkWr
EjPSGtODYks9uw5BOz/gze2JmxyJzToW0cgEHPgRIO1BGbyJqQT8PPuViILM9bEMaODRGXFzIsUq
KZ7QMW5oOus3N+fG2gwDXuYkJNKJ1ky5wmt3Too1s3x1JU4j6EJvfOTi+pYj3zKOVZfJOy3Qjc9U
ds4zkxlCPbiPqKRLc5uzkbo13ZKM7TpE3RDj1j6N1ZJg70bpl1RKJdhVRCiyKIrqBF3ErEOeTdys
Nqn4GBis9FKAwrTKgSDROoa7ifgXxg1Wo5B5RFo1LBLGsjXWnOuI5tCQgDHQm4JYC3JBMKzHxsjH
vWEdRyIYC1l919CJyU1mT0667e1eXbMVb23PqMvuRYdHRamMYJk7p0nTK2Dj3PQCJpZ3Oe0Lv5ux
wvCijAdzxT2dWIfKzIx39AkQi7qIDVUyTFDGFa6oyTYV8K9RNsLPKxenslY+W5nmvMxk7Yxw+yPl
XDhE2nsNQsvGG/RmwkHUUsKC5Kn3VOIQn+YSakMwdejDMqKX8dKhkiHhAVbQm1FN5Ta3Ous2DXLH
oOkCTr5Ba2eTFu2YnxbzDwXTCPYiC5pWzikvnBfZQHjfalaHPb+y9HOG3nmXZljteYL19JIrrEfJ
TQEYG9X0Hh7OhxZGVG3lJ4idISbzKuNDkrEWK/0+KwBkBiID5449IshKfGp1ALgt0+Q26W1o50Ea
jK/QI+yZ78RpnrrJRu8IsNnlu7ZZ6HoC0QYodXdigNYnVMldGmlXx3ai3jdax6JOSEL9aDU9i9nQ
7OU7IqqZuUU8KtpmCjUVkUVvtPXBRR70LPOOpovH08KGBH4NuZShjuEL6u1mm+XCOjAQseMNIRT5
lmlt+pVXmbhBuwn0IU0Q/qyyxq6tu7gL26fKJXawGlRohB27Rr5NRN+Wlyg2grvY6DRC2nhUCGUA
yrMiGq6C+9CH7jWLa7r5UXD8TJYmP4JpABLRCVGJE+cEghMoT6xLm8TMtL0zsljdho7b60hp+m5G
YT/anzXe/0eYSeAZkxj5wioRjPQWeOvkhZHF7JFeQEn8pKuRGRRkqIXvI0FsR5TlzEoBPji32BhB
ZtucnxzYKBwXUB3OsnVC/oC6NnOQ/l6awxXET9FVKva+vrzFgTIODGmT8dUKJPYutHmvfJJqcapV
ePVhGTbdqVRFb1Ivs5BGO96EX4EWywj+Y4fQMghypfK4ljhXxnxMs0cQR/iW0EKhf+zayvIGrkkk
k5Y7bA2LvbMiGkKk+lKdTmyDsW7SRSqhB5uiCmEXFqn0BdEg9wLNSrkFzZbXtExus64wFXd+T9r9
zTASLeTVrZz9SpVQMwZs+ByoqosrkVNV7xF3jhtyM9TuNA0mprolLHP2UvDZCEtrlWFSY1ucA3Pk
OrfNTPgpBJEkowWz0NUHUgJcYUWH+qtwYNwhYwoZFk0FLzhUxia4abocb0Saad/s9p1LjZuCyaO0
rJWhFO24VklGhFgZpQTJK2lZ537DsRmurLZS7kNaDedJxGRahEBtaWBkixpy0HplQ1tvxN8G1IY3
EkzI7JBQ0y7p6CCUonCt1tFgx5ckdaYdZoao30SAmp/KuCuPbEzDJ5lFVNK5U8pzWqUvpaIHfhHD
ZN9LLhE0xjhpwqol1aIbg/ydhY7yVcTldJUk+ChrAouw3dgcu9MRziPRxqOTZrf0kKMD5HGZZSe9
+0kxV3+o0skeZ3WsY69Y8HA0axF8dCz3XoskqwKeDH9VtyzBoZoaPzSlwisXTPpmZKBwZKRjEPVg
dudGnUS3VrJCJxzCHuadzoN7aauhvAQzNI1IEkayjkQoHuqq4cxuZ+IdE3Sb4zGqunIzM18JN/Ng
95GXKQ2TKK1scDMERoda0uHxlXyMep25JaA2ecuwAbXOPGv9fCoXEMCuGU2d9UwEGAzCjND2oKkf
ogp1DZPE6V0NYmSyRrEuVUzPTjWnwycLmYpOoBIv1GSjyd0mI+uB9FqGFkXiEElRW+G1JnfrSi0a
LvJAtAWeyioKSlxSVc8WGu1vV1A5s3lhDoDIUM1+iEYuUHxdpjjNR4b9aENRrogRWWLGQU9FWVvZ
9rel4//fz16nki3r+1cWg95ucEp9tj8vWYnvcFUsPUJgFRQY+xfLz3++rV2/f9XvfyL+4U+37+F7
/afde/8jjf/0b/zG+j17z3/7o3Xc/dMv8TukQv8zlTkpg5ph/rbUxcnw+1ZX/TNHhqmyjPxL6AOr
/L+uddU/445ddrC6ysteSBR/xVAJldwJpKlgqIzf/kvnv7XW1dkd/53RwkTeBzNP0zXLECZszr/f
6laBHGSIEwBk/COn3417Rbu2AfVXxwSuMJD3YhNK+EV/pOJxWZjJx6Zim5A9B2OLiYksUcpy5gpv
Lu1REu2QSyKl2sCf3faUOUGT7SOH/GADw2yItDJ+7oY3QX4sHa+1UucHnc/KIKY71Gw0Rww2v2t0
QjvCDXpxG35FgLhzE+ID/dJwUzDJCKxv0pK9pEbAoqxizcLdwFzCVbXbPsvXE9KfNJq2mUW7bpEd
PBqS8CHGkbLeSBaLHgNA1qKEDs+YRIcP1c0fm1a9z6oZNVxoU5vpU+kzVvaM/LNN7yy0S9QDhMBq
khEG2bgp0vZ6Wg22OGtSPoTpvNf1esMht1NQZScqVnArO+mjJr2mLO8weKALIsiqUxSf7dkZrD1W
XdTCil78ADyTe3llvKokVvA2+XAm/MLFxRUMG6NJNpMxcRlC4bLqdZo0N3rcnltLv6V0/0xs6zyy
bfGGiRq51MTTGE+PS6qpoGMgXwlJPG7sVWQBjLCAEa/CKD6HWUm8PBZzzNfxbbVkwI7/xOyt/QNs
YPncqeAb0MEtnt2F+PKzACbp1WaMC8iL45w91i28YsNozuSE7aKBMZtQq3VqW4c2ybdpeQcTcguV
40hGabeeVK54tiGkqAfu3orTXaKoiNuHTS2TgOhaHUFgsRlH80Fn54UUlPpBjxEBH9XO2DKEOmrT
RlMc+OTs2yg3WDPvHHvwa829bXkLy4k7uDYvZvJKrYE1mvjxOtuEMtmEbH7rusW0p68L2Zwc114L
cNYEde1KPCe1WW963ThPqntiTHIzTow4RjD3UXuVJewozdrO7sHQ3gi6wpDQHZAy3+I7IcKsQABh
2yO7c57KBLMjLvKTk9/YFUxvlJJm5nxkLRPAVN2FAxCETkGWkHTzaR7R+jrB+1Sam4KVYcZ/yA44
blaKNoE6N56Jir2V+VXU9U0dMFBjCZWPb7M0x2MpJrD4CI8YW1AbK1H6okjdj0pta0kekYHJBGRw
7Hf1F3V2teqz6S6cSF9xaJ/Xbqt3x2pgQ2DNbz+drv+BSkoYv55APCWAKHQwfQKh1G9e/J8wEHPB
PBbcfuBbRfIjVLpnAHbboNbeqjry5p7m2a4v1Iq3RMzehU29l8N4G8dI95Km2rRQT/HbSlSKJQHF
7l0kMs6u9tI4Lkq/NjlLLPClmf+TpxtP2y+v2+Lk5vnmAOeCATL4i6CsWUS3vSYDv7JreyWFTqIH
L9iEWt+xMa5TOtY0crYt5yLt5o6IQzDyWvcu7M1Y5tsqIqnMVlhF1BXpPKVt88yGAh1hvLO7Rfti
pbdT3D9wsG71dDzHsnsoFe1xJoQlq8UXcteHjDF5oDts4KIatTLorBWK4MIf4ZEQ7CW+1S5Ckty2
CtRLoinQ9gP0L4dL1PfnwemOpRXQFVv5TYTeZoOIDbjarOFk6K+Wlt71KeGenVl+52Tm+qZeXodW
+WbaDYgwtr4h1D6gunzJ5niLDw3IsfZdpvE2QqTg5ryCsNrXtNYzYtI2Mp/YL2zRH7uIFz+GSNlP
pCQU2eA3SzAtkgCKOyIhn3NABgNUbCMY/cxsb2CQn9FoMHtSxVoySVM0VvxR1z2z2HusVME5brzM
SfUYxiMq93xe92RVEl6Ay5/4tFDdmVX+QHzcTmWQQebmZ6CWDzCMDp3Q17RmXi3RqUvnHObqnlL3
zMBuLVIHUQ/R3l1mrSG++ngfvTg0iT9TN7z1J1VL/YElnzXGz/gOdz0mudYmcnG6IbuvDWa/mcxN
62IitkHYNC9yfsB64SVQ36Lu6JaU7HnwXPMj3BJrGHug1zYVfHQnmf1oyFnn6O13EpHn2FrnjpSD
qpZI+WdcxY3Md4RAqt6MMgJXtt0+y8y+L0IduXVVkWg30PuVPeki8rNKUTsq4jt2sn2guM8GMoVA
Kb6IAd2UxDrRdQYnCn7+RV+c24rAvdncyKJ8yAbrwowX2+A0rGFfM+s1iaZGeR0o7dotOtY6wzpA
kMrN9ALeYsd8ZsdA1CUCO6aBbLNHPcpfwsY8jbX+lLYEspnWizlX1zHrCP2U3b4K7O9Z6Megiyx/
aDqLYJ+QyFjLXnUtG48aWRnZx/MJ6sEK+fUdxr16a+M2MZo59THLXQr2hEkVoVzv2hfGw2iCAF14
sTuda6N9pBs79DbMAV2NfSXZJ8J8QomHRlYj1DqSV7bLL53ojuo4fmTjjMElJ3gm1XfKgCRVVc+Y
OdaEt5BiT99YJ15tuBerU3D2vMKOXhS8nhtEt00f3+s4FNiqPhmy/J6ZUk78xMbRfRgnHSJ0vMXX
uq+16oLvv0/Y4c8qA1nmSWLcaJ37KQ2BOAmnTGial8D9kdlcGa5vKLe1c1tqt6Z+l3cX2cfnWsmQ
OgGK1i/9JMivdh4x1nv4DTzImhj7dPrwkZDBH0k8kb7hkI/3YrvXAVRlPBorPf1GXrDWxGsXPtgh
XH5n2WneLzJ2hoiXohM8LsqNVC+QcstVNJ9Utv/2RBPOHRVbxp7YF9PI/ATFuist7oc7bfh0zdLL
bP2l7ZyVNfG5TsSL4yJOHzw7vVdDemzOyucqEInXxQzd44+BuK2s+x4lC8nS/Rh1Pd24ffOhlNYu
rvEExdpXP8jW69yICQrsjwkR18p0h7WY6EPdwtnLCI+70jNKcMLsia1x6DO6Mb4UOrSVQx5EgW52
g4LgaNb5FUekvZ6ldnUT5bWYpucima/zKM8zc3TE4/S8eq5jNGsTGrLUgZVh5d26H/LPopu3zmzv
WqVZWcyImPFTTmHte1AMljQ1WZnD4tgBcN9iw+i0em8NgeZ1LYYyy/7I+v5AQtQPZ+qubl4iQ5Ri
J+WEaoO8x5UbsDYK7IVWrcAR6dsr5jhKu8ynUD8Vpf6dqKkntW3YWgeDllUr6puE6TTl001UmbcT
ekZHr8SavRHcAQOFnDGYyhqbJNGeJvumxnBbP01Yuv7vaA4ErEnKNKTu50Sg7aICu8Zq9lLPIart
AhA7GcMXPdIO/GxiPwBpwBgboWZhs5SwUW6iOyAZjeb14X+qaV363s8CHWIcMhn/13/5vQ9e1Ld/
9wv/NyXuffejni4/Gmw1fw3WW/7mf/UPf9fz/pNOU8Ah/MPe8tx9gff4UdfTz93j7//s31XAwjVM
DF0g2GzoxBTNv/eL5p/B6ywgk9+5xX/rFzXiwg0BegfFm+U6YsGiN0XXRv/nf2l0mWiGWZ7p9KFM
OP5byd+LZP3vbPlUakiUVWaBy5bB+UVd/jcqJlnBrwG9VeNQ1IZhx/QROu0qqQglCl37VOb65x/X
if+g3//lSy9l5E9looCkniRqU/mukSyfNVYHkZx3ZRJ8DBXT+j/+auLX6m5B62hAonUTgp8hxC+9
iwx6CQEtn6DVJMYhrILWc7GJr0dH0I815YsaSrnlna78NO0c37V7wLalaq57q3shj5T94bzM6pIz
2rkbU46e3lEStmrwXHHw8aNq6bCJ69N0ePJ//OrBYP7yRtkIvzXHMcEZmoIH6hfvgaiZflvoa8mJ
acGb6DqNKztPRL29sTisZhOVyeSsiVcZz7Co4wcjMO/EuIyOBW4dtatekhntC5KMV8XIT5FubDEE
f4Q2w2KkAvsWk9RqHPi7IoO4mi+Rq+HgbK0iYhrrTNU+rIR6VXLVqCmE6x2a3TXjS/aF90RkeDKK
/d6MLoYpd+E0fDBCXyUDwR1dth4DAPlhnNyTQX4p0wke2Ne05JmjCX0bY5Kk7IkUcBx0NhMBl6m5
RinlOl23F5GVb5vGStemwzcz5vqTUWv6VqQivFqJes9yBJaAy1fWqz49CdaB7zJr7W3hSvzHUYtl
RhKsZ7Cxt1cQZJZ0vS6+m2obaCew2p1qJ/hdbIyZJqjmg0G8+smhYlsZrmzOQ0/rNWcN24SmcN4Y
8NgEvMbFnUPK9apzFxIFjntUBoHrm0MkPkpz7n+UXaseeu04iGi4HdSZcbXqcCdKPSk2piXmQ97x
JVRrhu+caxslt8uvOJZfcVhY+wFLLhtihq+Gpd0rTVmDoYhoSNJXonMPleE+hj1EUJu3xmzg4Gu0
RyyiAuy8WUCSVdZUN1gx/bErrqT55P8kZkAsvI6fDw5MR0ytLB0gK8Yw+1eyphsWWsXAWfO7NM3R
XptzkXswzxAwM9ct8Syb+jWOxXiao055iwJzYT0se5ggrgo89PrjKHraQcz7Q9c5P8bcmR507sFt
YwaNZ7mNekGNmjw3VddhMw3U7/+pm+jni+hf/5+zt9CXm39ob3mIE9ZWP19ov/+T3y8058+ucFzo
M/TKsEVtJpB/udAcB1uLuiR1/BKUSxouKnGk7zqDKXO5Bv/9OhM2rhZXqFBnDajMy/X41/v891kD
pQBvSPij+A9mD0sGwE+PJShMA8SMKTTMUgZMQnPB0Px0qQR6BDg+F6whAR0c5nrAUlHEN0YgSgJe
Bhb5FfJXAyS/P5Th+BgPSXjINaK4KhI+1hoZuatM9M6njBptHbSlfUEMMu4LpWxvsmXM88cH+3Lr
/O1j9I+vdzn2f3q9pjKRnOFM2g7O/bCbjMX/L1Sd9jdYq6UK465yUQFlavCX5cF/+pPSf7sx/uhL
/3L/lpaRlXWpU/WHDdB5gIO3gAucDWaDwpedUqxx1itLrbssOM27sWfHaVVutkaZzj1SmvVumnMT
78aQrViq2AwBojvhCg7tkp+epY93qR6EN4SGTV5sF1jh61zdNXN8KXvp45J4TADuk2JbKRxwZer0
L0msTDOtwFCdiygrtlGbdQ+9roaAVRjkkpAa+2kpskPmqsWN2bnxTZ3Pw2vUkaCrEe5zirVU+FNG
VBOcD1/NP6c+UvccUlvgIwr8xahfh4OmPhpDMe5t1FzbVE8ZbI9hvJFIymTtktzmFqJ7gSSvYl1V
5IbjjZkQDHy/jswC6bF8NK3grpuGe2RpNf679ZAqL8TIuscWvdJhku5zQ/LuFsEFlkRDXU+RJU5y
Dm+yDLNHif137UySCWEXb/WBpWPv2O9thuqsZwEK3VAe8Bjh1O2nO/yp5oa4vZagmkD3lEhvCcoc
cTZ0ARuyNL4tgABsxlrFGV1gBRkPwTwFTDjLNZtb+g6m5LI64OU0V6GuVhuqoJExVtZsCGnptwUz
ZfpujM35OKEkIEva5xuLlriIdm/Wlvo2hHXoWyHxWQg56RYpGu6HztUPfGoQWnbHgFgnxs+i38D7
ucIgQh6dsVQYM0OlkewIoxjKnRop6PpHKB916MLI4T2JiiK6czvksT1t4smNljIH4lPjWAEUIEvd
tgiQ9wbmL88RReRXBRZ4TFym53blgk/T56syVuTI48sv+t7ro2w/67W+TtEio5viaWZbqGyAZxf4
gTCrkk82HQcGP94Yt4ii++wD68y1TQivYb9HNpOzciPnyoRz3Vgd+QApP0tzQBYP5Whn6QRxJZVu
e7kNTyglMYk44HI9uAyze9fE9kReR2YQ5GA+5XnDfEGfHHStZbrW006u0YEgWUwlFU1FFWc7cosg
/6LlqnpUsCmtrCVlZkxBnRRlax+nokwekHor68m2t+NgPCSFOa4TZ0RngXSXOYm8tZyR6URkizUe
h9ZrUcOv0RVulaHemoJVhWGFF/SPbEQy90iu8x5h+yUm5gy1/nhtx/holrHXtuTvVVq5IyZnzYbW
H5unOa3u7Aqhla12lygqnUdRJfEGC6Ofq907gcKBR2bFDfaANQGoV9A8vhjdTRVln0Tc++0MzjK1
td6rRBN5jW7cupOF43DGzyIr1KUuVjDtbrTDgwxycZNZlSJWwTTZmzAg92dV6EXz8X/ZO5PluJEs
i/5K/QDaHJMD2MaEGDkEKZLSBkZqwDwDjuHr+0CZVpliqiWrXlctsipNRQWBANyfv3fvuQwDbe57
IR5GtDktVeCVfjqI3RjGceGp8bOiAoRnxbx1xfzVe40yDFqCyzqMiHL5qhDdw1RizB3UFZq3iQES
OgWIqoCH9k2F5clIDSyIAJI3TZ7a925gBKsMKRt9k7rfZzB/jibr4gayB4lBhE6x+g2nCY3aY0Mi
2W7uLJJ2Q01g2tVbWv/Y51ZD4Ygz1gNx8Op+aYDjXxxo9uzjEg9QQPzvnjgJDFszZo0O8spZ1sFt
NU3HxjCnrS3Tx6lIuiP6f/aH1EKzMy8RkA6WMeQ2q8bg2AFitrkxanpXwg2wqaExQkVPOZ+klPOM
h+JD6OCQSLRG+AiC460jFInsZWu/5IV2dIKZ9Q7DfT67yZ4GU7IhlGneN4MzM5YovzlhsccV0vm2
hPKnqTTdt1780dQaIgbj4N6JzWKtRwH5ey1alVQhFxo0UoVz8Ac3M/OZX2+gP447v2+gnIoMW3dM
neOr865pr2tWpGtpq+/xN9yXMRLqPKHBjS7/9OsP0n8kbf7zk96VFsDAiwgIl7lXYW/Tyfa+6jO6
9EzgxChS+SYN7GajzWTOW1beysGk/etfwfyx6P7jV6BXAIaUAyIW9HdnWLcshqRoZ33PakVXGuCJ
xiG0RYeSkU1NYjOpj7WePqDc6vYpQh+SrFlJIhSNJ5EE9Qn3OAeJtnyRoELvOZ15THgbVvlQL4ob
25mDfYoxhhZVFu7joKMjPY7tlsgCFkG8mk0t3D2amG8FQjbU2ovboMnv+T2I8uuWcKd/z+l/Us39
7Lv9++W+O/MmVpZxQrX1PZiY4No2o7meEKttkNTN619/1I/NiD/vrLNAEPkHDMV3Xmh90IK8I/tl
H/fOt85BLDzZ1icmG8WmsauXX3/YP5Ik+AZxef/1aYsz+29VnxYHJM6UtAjtWN3NvW0+m5gymYOF
X/S4Yb4h0+6uj7Lo6HbGTFcS6ZyRQuEjybm7eEm/T/gmNy2vYSbrcZe0PYOPgMUtHDltxzFfYWoP
gnEZUxAmhcUdtACgUukyiR91/rYygctnaudxKUpIaxUbizrl19e5XMa7CpOKH9oJ8U8ul7s8zn+7
TKwJkrTkWt/LGjF6KgOxzk2sg7kntTuAephk+jpLf/NV/uxF/eFj39XURleyuJUDnX7L5tUghM9J
dXbmJkjR9wjtWEzjTYDi8g7MSbl1BqhTv77wn/4KLErQAAgsc8Fu/njlmdDHtspjfW/GuNBatsTY
bi+IliBAdbbGwE5i7BbUm6b8xKpf7379C/zkccbR+dfnv3tz+gE/u16E1r7L+k9mG483XRGYx7yW
PNha+JtmwHJSeP89S1fgRBewDPjvH682GoDvdYRP7m2zTc76kA6IdTGj/PqafrIacD//+pR319Sa
KAgyuyT/GP7gauACiTO0tl1Ocsd//knLpQjDtTmt/mMxqLy+mGcp9nPAyG1w9edMegf2md9c0U8f
k79/0Lt1gPNH39FJs9hNKudrPHS3ieFYvodhHWFwbz6kDASQLy7lMUJojgJVV/1m7v2TI7OFooOG
qCvoMXJ2//HbC6JxqJ04MPe9k1T7GU7lY4VU6QBn0NxX8BnKyks3oQod5s8T5VsY1WvUDRgFcu1V
A20EvQuB8lJdFKc0zJ9lY2Z3emw8JQ06zF9/N+Y/HzZ4StAwXZoS/Mb2u8cA3k+Ki73hVwv7E1n1
5UqPBCO4mcmp1ObL6MlxW/UCZCTQUVz4FUQvypEYCNjGtosMfTTLaaOKA2VqsE1KHZ44Z5oW1QX9
yPpbVQ3hQdQ5JZxpnXRH1ajMscmryZXrSkPpVM0ltVUVoKrIvkIBJypsqHOiY5R1btv2jxLnvzq/
30xfTFRxLCX/rhj+wWH50HXo+X6CYfnzJ//sV5EOubzMgl1dLhMVnpg/BzD0njwQ9rbHrOU7iOXf
gj1T/A+dKnKekIn8MWb5q2Nl/o8LnIWfBDqkwzI2/pOO1Y97JN18zpK6he5E0jcG7/Nuj8QN40lQ
icrHROA9DH0z3RZlwunW9OLmDV9mehoELs3fbZLS+nE9XT6ZBq6u0wxESgme+d0n9y3H2NFWCoFa
H+zixrSr19wYUMbHSrfIU6l05C9xM/QvWZVUEMctjqBr18GqBUh2ENIXWaUb65bX/WNQB4Q5Thzs
V5Y+hcThNma9Fm0VROs0B4i8H3BU48judQ3Z3dBhnKlKd3ozESGZHYZc34CC9DG38vF1Kg3vKSed
g/gdQ6l7XDNMalLWQozIWRqv3CogBlrptGgKC9eATfrdxs3zkxVDWQHNPg2zXLdz8QaYdh11oLDm
Ui83bVB+Vlmjn0E+JrBgUufZI8LEZ4GADJYT5rKO6HmWa+BewQdNZXGynUOtPEwu6c5FMH11Sthu
2It2zJMMsojHZDMM0Z0b9c5OjTlaFDiva+QsT3GcK2YyIzYarK7KxfQae8Z1ymv8lElWgE4reySY
pnVbVMPGHfH8U/WHNKd6frCpSQuvkB1qcCxIGG+SdTMar0QhMZ/zrJOw200bZRgWzMYHP7Mbmkqt
6gC7Ogh2X8qmXbf2nPF/KgdiMNvhdmj6+kwIXneYg2aZ4bT9jj5BvikZxcDREMW6D1sILkPsbFPX
NDdwYzu/s0M6eqLVd1Zs2gdLOHJhXNZbven7YyDapX0VGShJx3nd27Ar0iAhX5Hm0jHKU+l7NlE0
nCFin91F2xImDhC+JZ7nUBSa9aXSVbjvLaFtHE1qN3PC0qyXdXyd5qxNN4WVWRt8DXGCtSjAfAwl
0iSSyY3ycGO5jsUZxpXLMdO02ldsUCnhK7PJ9w6B0PkY9pZ7wTyrvxXKyL/g0UjITqeYNldMZvpr
WKZnMWplRoEo4pvE8GqE5PUpFJZGaFdVHaEClc85DWfuddIgbhUQYOZtYw8xhGsPT91KiFJKlESy
vMuBMywkaVsHilimxcbIDfsG0edMp0mnuwVoVvdHINq5n2oRgqSFdIGSnhK8JsPY2OKb6wSieule
RGOCNW3rSd0boEAJUYim8BiGFXq0WtTOx7ZzAdQhu5hvaseke1BjMLpO+L4OnNLHAgtzmJ8JdjMO
qT4EKD6EG+4tkKmPJYpI1IDSjSdu5uINMSdrgNYvK0B3eamevLBGV4JYcnhI5YicJ9SsZti69hDW
R4wz+teyrmpfmrn+lJqo+v0u1y3OhhBld8ALcQ6ZmMZRc82TrV1d2Q076dXzKW3dhL6EbTQmMlly
3xGuQDPrjRgZZFyDcKsEMc78BxtuGDvXnghPWnYT3cps1m4Da/oiw/StzaOzrhK/Epq16yeD3r0y
sr2KPPNWWgl5elZ/jrsUU9ok07PXIWoBXYplT1QcIxc5WVLVN4QotHdQZL5EqU5kRtnA8ew4AAvm
w5cCH8bOCLkiZ8qrXbikSNHe6HyQC+6pn0djC66kfJtlo3ZTrskbMSVhTAc1GM5Bm47f8pxT+Coe
jPhEQ9GIeIBdmmVzMSkY4ZOtvznJEB/xqWYnz3HogOVjsbJbvYNSAQhQfq1LaBbxyoFEv3YLNEKE
1r90eYgaom1RBen2ByB8gDMK1d97pi7qVRQHLsqQWB0Jm/haYR1DuFxa1o7jfrDxjMm5oHjF2J3O
JlpXlDVDHsaHsovyO03oRI3aZg86Frb6lflhaj4qbUaRKKa0O6RhrT53Wt7ftEPfptuorEui47rp
1m1Q/BHmhz4nMUf8UDaJvqwW4ZurUPQSiwUhwKX+0tFiroEKcjdGw/jgZtg9bb7HFZoi/oaRBzgc
0htmrxjSwmDfZ8hASQ04dlnkXCpDRiCZ7W/sTvFNARDUz2BbIQ/nSWkPzFjHNeUZ3WCA+QJLWEuD
Y6NNdfOF+QIsEvDN4oz8pw1WBkQSOC4NAGQc0Qr1b6Su8RSmz+AW023mmO5XEem9P8UmOFLOKLFv
18pV+6pCartVSrk3dZfmTw7f01qNOnMR3H9feiWtu3asg7cJ1L31gEePZbabiwh1Z2cKHGONbBI6
RYIyGSgYfJKqmS9hDM436cVbxaQBDiOIw8zQwQfE3mZsihcNy2y+jsbWoP0LtMrZDAohix/nSyuI
HrlLSE0N2WhIDcAngZ5YN07rDON2kkjsM8VsZXKL+8BEJxj1cbPhrKrdZZ0V3IzaUPOXInl2LVwC
TbzRC0vfGHWI7yk85LoDkMW1GnyK7Ex2o+ijxyGXEF08Jb7Uzsi4xbAOQ0tbkvJ9OsSzR8bAWCOk
11AbxiH+R2SO5wo6+XbuG9t3FSGQQUgg8ByFfMnRaJ0SO3wKTQ90QDfwAAQDy3NodtgZLUzquTZH
V2JciVJL4h3j+i2NP33XTb1xjsCHbrBz6yiYnPjLGGLBD3rVXbLWhbOs6caqHEewmm1tLCqoxq+c
qdrwDQ1bakFz3dKCZ6IwfwgyxY3My2qbS25sBuTtUroKfkFbfUBxBw+zLJp959nIZuZlPCSbzi/p
CfisQC7t9SrcIoWWW9EbKZ4+S+6BkwIuTby7Vpt4fXPDusW6vRVDBu/TaNRo+VoKhh6DWOgDRgMz
whSDFz627BPlQsv4f/lSI8+2d30bt3cyrjxCo7rW3ZZFMHz0HLh6TjfT8fOy9BsmKXkAfAtaSXnD
c1JlKF/RvpMMbYuyWVtjX2xCRwTfRDT3e2lDFSBywqg2bLOBrynXjldlrEd3gL7YOdNQiaOkq+iP
RmK+QtWvz0oY423udZz7tarwgMn1+DlDL0eHrhSzMMDH8UPo6fZJuEp/BHIRfM2Ig1arCsiOD3Q9
TlmY9OCQdMI+4tUvkMGOCXYHU4uPvCpMKEWI2MRfxOU+FF79CWkCzALbwsqRT6O3jgzCzPu0EGrN
cd0p+RKK/C5FN/1ICzvZx1E7nQB3z34hJvVi2V1+6jG0QailfLgBVtTusLB66DyESJFyRAyV0mSa
vvaJJBS1ctP0CrNFXT2QLTWaX7h0lLb9mpRqZ5cEafvkIoS5CaKiOEaBLvzJwGbG5ucMIaNPidvV
qq1NnovsZI/a+KiG3NqrIlb3+NI7qkkZ3GGWdi+Z7uqnrnCdFy1jhF2HdfliWsGBpgfjpy5EOArZ
wUDti58SNKDkObNyKvdIELw3cyBFYBJDJkZmODpN45fQ5szVEADZddAMwsRrF9NghokIE6sd5Dck
5EW+B/GHeWNBwZhP3VUCVTg4Fb9B4Rb6B1MqDLdl05mPQTBIzJ8aKq47tgj2N3DGamIB0yXQK+DR
Wda2Gw9i144QuXlHcG9906dWgmDUIymr0plVwKaJ3WLyDbRZu7quoi8ULdlWk9USPTKj8Fn141T4
uT00h6pW7Ude2vmqEciBLn8sALHyIa4mjG3iuOmWTMUQm44Z3pVjY9wMrVDja2migrqfxrjOHjQY
xg4n9zkJOIlwwIN7CHJx1RXNGKwtQwl22b7TULm6itEtZN9rbg3h41jp8bcZPrDP0CostzA0Qr9v
RHtfTYb+sS8967EfBzqaU2N4Lz0kwxkbaFw8hLkWfRkHmRw1aZmvtWXgD8Z+G/N1VHK8Ip61vjZm
OR/DoSTcGmhLfZ0a8uzkTLYiBVurs6rZXR369YipedW0Zv/M9F68pqS7MYYWsnl0c0t2xMpD1NzO
yWAU20URtA1zoAjKnBJ97drYPzZeHoKaiHt9ig+VzkO46UMtSKjb24ZeGqZo3Na8vdaUuDrMMRWe
wKB5cpWadXUTNk4UbQYN6gIje0fnfXcMVKOqCg912ZsfM1LH/EL3qqcKHcCrwZFoXVtVfW1sADIa
k3eAnZuqdd1TN5GNBW1lRLwlxSspBsOnsPASzEF2/JTMSnvRq9J2t9KbrI8ynsaj6gb0e55b3hIT
KO9D8KrhSg/HYG8l2RbrfXqgoo7OI1EH+xo7+r7nFr7CelAwcDR5Z0VVs8s1x9e70rmNQdodOwk6
uld9ci0szbosxhhMwF4n9HVdMbYbUZ3hg8+m4FQ2QNsshGKXEOJLH0ZfNHpJ930lAoy+dZOzWgOg
WLW4sr71C34vAkS1I2OWLB90YE+N6/XPQ8Kbk2kF8v4sDDfAXMwLUrDyGIPmh8FlfQstptK0+rxr
TTl7lwEQobqKq68wE6E2hIOxZ6AsH2fldcc5FGKrz90AUM2EQqelaNYDO7kraZJtp8V8u831qjuP
ASFljRZWBxnmEUS3Vm7MKoY+BT6uuoONnb3Vk2Hdw9LvdtPsLRDDsrlV9pAeSqcGGYn5a9FLTpQH
hBJsxxLbcDNMxg6N/vxKXOq00sced1NmUgN1CTbbqDQuStHFyGTqvcROHXwKMC34dkidxraqrlNY
Tp9iarGbogPeN9M5vvRIQx86qjzoS5mwdjNoiqPJ/P8SgLj/oFrWe6cq+09xjE07AB71OkGMs1eJ
x5FaJ5Di4joc1ujZ8XbF7CqbSGFNmT32FHewFVgbzlgEyO7mKkouBUKLpwxB35FEmOQJWi0H1Ejm
nATBi7vVooiITP3O8YRxDBw1bIgCyh7HqTLA5OTFN2sYcRDGojAeXerJG5Gz55F3E5hYMtDqr/sm
b04ibKEZzAGRGBoPmr6FDUfiQNel/XOPuAO5uGZVz91Y1R7nrlF/SIHiPToNsUcJNPtx5ZBWUEDU
rouXts2C16ETS+c1ZH05QcmQdzOr39PcMJA8E6Iyw02TuYVNMsVoFnYD5yvkJuabkgXxQ0Y+Q+py
ytdxYEACp915LiVNGhv0xDmkUotXA2sHvxAAnrRws10MPeLqaazeumzsPXeyvW30Vl3mVHWvfQ5A
UFc1oyXDDbaAZLM9bWxs2wiuzi3u2VVJ/tNL4zD6CNNcu9oE3a0T5E1A+dYdSzyz1LIsviC3leON
x6Td3sM7GVY2JIgJWmCoPxGqU0bMssb4m4KwvPMaMnWnBHfJKphRdKzKAvF/yhlyEwaxvScHA383
Fx9SE1jwazn4t1aOuVM15wmL0kfDi/VHJyl4gGL0CLR/2vI6lW470ggKiycrr7+1aQz/pnam4nWG
Cv8NQ2Z0gNPHMhRo8wYob7mxlYbfc4zf0pDGll5Cp3CmV4zmSFvZmmFeduZ6iBLgW8p7YpEpj1PT
PohgMHw8FNopTKC6o61EdkWEEgTg8pz2VUCV7l67uLVuAzPIzyJk4LoyoX7iOQ3Sg90ViCitQh7i
ceJxgHViH+e86UvkL+ayTeW7tOxqhFtM3BZGEgye+QSQ073E4RTBI/HAjyxUpYjH5636jlpKizLn
5+EvyUjYF8UJaiczs7smk3OH9ED32ZuHaxpoAF2IuW7WvWajpdI8cqZpSt3aAJ+WntBHuIFAoCAG
M3hMtSK5pbJbgglYr0h/c0EDDQQ0hshtrBAmKQdPaAazRf9t7jaQp7InQay0XHlDI+8pDTKwQVEa
QDKKF4qQQ6wyHPZ1kpnxxmxB3bnBxHuZEdLWZXoe7LoZSyqbXtmcrIZe4trqDVTbITCttqngVy6o
LbJv4MvKCNFJayn73oz7+oKmO1uX6LvvIpDEF/Gd3hV4pXPqPc8Bdgfby4in9lR1ojrF8AivuOyq
XcHoM9wY8BNfoGp1tzTXWuBpZktJ4y4QsVpp00BqUAW01Jo+e1iONh3qgjV4ZPFFm8P0oII5eJCs
TCvp9IbFdgSiQ84uftaEEM7GFvPtoujwI8NZkIxJ7l7GBYc2a6Pg0asZi0QamhZJevHrqBbIpF0l
H6RdswqOZUsajEkaZUXzCtHCwmPjTGA8kZGNBUUIRc0Fxs0E59YvXLcQZh7HPaT5jaF9cDsFK2nh
wOlTDhIOANm4TcZsvHewn6zrydUO3UKR0xaeHNC2+pNYGHPaQptrc8bPs9fuOa77KaTUWyXKbtek
5Gfp88hGyr/ah85y8zMMrWGHQK9yNsV3ut20gO4sM+IdR+oFPcudAr9P60Zn4zHUjZ557RPRePoT
4/twk/VTEq3oXAG1UTJB8ZKBXMU/E1ePhLXluJDtdpyAqSxEPi2jl3eCwGbQkq1Kg+eW5gfk2DTU
nhHGtEcXTgi9Z4poyIqkeF6JaAEDWDoyfoicGbZJ5mk0e2db2sMmqeOe+Nd89uceuGBqzPLqficO
OkWmEeEGfwSX5XdYYVJHHmw4yDL9umcAhuXVokQevBjLYup61XNvmcmb0hYSoucOwjqMbQOTc6bV
/xhbc/FSm6RHaElR345gNLCGLxxF9R2paCx0xQrX0BXgCxlAaffR1uEvBi7OC52c309aCb+5Iq5t
RcyzeWxdI39KWuBGmAHGekfEEsLKQodMPnUH7gJuSFGNNzJelJk2ApyHrlNwVIIJ35Uj7aNbG86d
OcGn2iSDW53DfsZg1dVwJOkaoN4LiWGB34i9l8nbqFkbzRnIZQT/Mq/RMY4vsSvZIGihTpcut5xt
H93HldP3m7CQ3mPaBcU5JL4Q6HSTYu+EcBkY7AT7lm0G2BRwkDf3OxQzgrbcrsYSp9aKrjOirso0
iW8fpswjOWQCioP7wMDtUbpFujFNaJFsI8ZdhrHqHjLl/EzjfLjXZF9Ag9czPy6s1u/ayvxgpul4
a1adtY1dQth25YL3bDM7AROQAZQuB3BJXZVGH+NRZidChtRdoxlwf3OY5FC7XDDXfAVL6kqE9QeT
MFXWunM09TLNHexpSXG9i+wx8UWEIXb0GjwYjpV6Bfw86d2XZOlp67AyFtgPyX/r2NL1hzCg0cvs
Ejx2Ejt4ARZCKmllOJTtorXR2EccpEZQyjdNqbdXgsPE1RjM4nbSbJCrE1L9j/MIT0B+x7Gq2pUX
QfAXbZxisavGXa1/kJFnnOKaOK11XsfgdNue/id8nNw5JkBZP8cp1PHqO/11iCjYVkrUA0Gec1Rs
5GRyjJsblT3ztCHcLLKYnYCu53hLeGTwedAQZ0YGLxGZONmz45jGwdS7+SKMwjlGC5Y2rAHUsraz
AbWe+NKS3BlhZGXnQ+0JTXNB244SyO0YJvXZGgDfIrHrv7W9FeNuWbi4ZOMgX667cfwqE/KQmqzf
cIbIknUnEUEV1gwil3V7o5wye7AgHhw1ozBXczr1XwoocNV6lpPlV5ko9onljNRoYV6/6pVo4cf2
TnnliET3uyraDykRg/cu1dlnglicB/Jz+EfDOtSGqn4JO8bQzXdQsBs7rQZNAdBkzz18KBaeMDtQ
7q4SZ/AetVk3ASZiHY+3ZRvd9bnTXksUU0wPWFuKldVb1skTXXeXm052qqA8PpKrg6IA0+KdHAu6
CWLK+08IFiETCF0ZF7fHpBI4nEpWhNRl1zSCkrmOvMSoHoKgnO9Hoj39iOLmLBaEMsOt4oDgJbq2
5AuDDRsJJlIEJzZQlEFTE2c+RwR05mqSR34svOXt1t7GBc/Mv75EgUq3elyOrxyZ3Zt+QTlPY/4F
BO8mT/uQRIfSXRuJN11kNwF6H8zBb0oH+kHkPUwxEXipzAgGk7QuD10r7GRlDqjEE0PIR3MhLngw
pUmDgC5tZbzXq0ZrAXlzfGVCA/X5oMV5cOgo2z85USnvAiGQ4Vvm2FwtCnpOApkNe9MlS22F5Lo6
xsoGdz0t5OswHZsz09XPJbrXdFURA3obhYZzGWRp3Y+0Mz4VGPBwQukBWO2wZ3wT9TxNA/lZrKrB
HWBnUM+CnkLa9Ma3qgiUtmrRmSKjLFstXtN2b4jatIcpX9uUCKdec4pnE5sTRadHyRItqa26McQr
i2kL8ma9emKe2h1y7u82qvGLjVHjbpC+mVt3Em4JGhNucAEdj6FVB2FcmkF7YXbYb7MFQq4WHPmg
pRm9YN39KJxINCs4oGS2pUJ5i9SMQtZJmFuZc88JxtCj4dQaLa2chXruMs2h3VvZr5VNYB8kqU7D
d4xdyqJHEq9s+hiXDv6SsfacuoIb20YPdsHMB7sjwR/gh7+UwP/fYsrWx3rsITPLdFzWf1JFzhKA
Wrma8aV/qlPml/A3OPTQIqU0mXPOeCuVsBir3nWYw8D3ZKNJu+gCQli8Zd/B8UOFuJHhCxvXtEDl
g4VQyEUhLGQPHtdRZarDZHcQXpIFUd+0NnkZVWgUBKYH2fRcu6nB3Aa6vWFU7PlFvZC6CD4K1mWw
uHw7J54vfYxymRIV0ZsDJ/sYjm1urux0cj57IgHBJgUTP2LcSnYrDNmo/XVvsm/QjkXNikYbavTk
O7AfQM7CgpO9WZ+9ceRj0gX1H7RlSajkkgKQqYY5ilGkp1E5I7h1jN4Hmuw56MEG/ji/Bi/dKuhj
4wMzWzNbDQxEHeIbbftLvaQPVExQ0dCiRp6/hxMEoPDbAzBNPd04xjy+0G82tk2aaI/4CgQ6TPKc
SZwcgdwyH9wO5JZuxjgTKN2U8SW1ymUTy7ydFhDEusZ1pwLM5WW19mgOn+Zc6EfU7+PNJJh4g0+i
SZ5HJXEqjQEZReq8WcrYaslwD5b7zozagdN1+9KD0D1OQZEdXK3Qth0k+c0w1eqrXtnJpaecuDGW
1ZkwLHfjOKI4a6oy4APzv4CnoPXR+1a8CBINb9owSi9wEsB0dCJaiLqqxSdudy9RX82kMqjiDPjL
ZYyO/ouEwfyQ6Y74DCrE2YaV25zzHnVWMNdJs67iId702TB/bkOCtkLdc0CYkLhJvU6buOxBTXwX
vPxXG/Q7bRDKFQQt/7c26Plr2/1r9bUIX7MfnGx//NwfyiAP9BYSI5zZjqNbSH1QG/3pZLMxWXsm
qhhPR2eGQOjfyiAMa6gwHOFh3PYMVhb+6E9rNglN+LwXp5twvlt1/yNl0I8aTsfC9216Bolj2Nmc
f8KWHEuDCsl43m+iPt1BTfRWcM9jOKKgm7tiOvzt9tz9Idf8V9FD+o2ZCuMjX2Sxf6k4v38eRaFh
OQ53BCPdOyV9YoyB6SE698HwhH5opMnSb6zvlU4W3jjR88qDmTkYbXNBzN+kGL8kkd3TbQqyNWuJ
SWUTuOo3Yszv+sP3v5fhYubD12eQvvZOp7SccC2iR1yf7vqnruD3QK3t4jq290ZnHT1vxo5FwxEL
SDZuouliN704/vrm/Cg6/OPemBivhTAkGq33WimOpTIYIer6Fd15n0lPcHSpWR5//Sk/+cZxprsU
kiYWOtNb/vxvemmHm8xin7i+WeIfSodnF23TfiDfclUPGMx+/Wk/uSbbpMfCN24bSN7fqXYbo9HF
CHvH9wpH7oBM4wrpK+M3n/JeZcZTDNnO9YgtQ+MGEOrHazKCVK8HO3B8G0bvikhWtsqsv6o8/vzr
y/nJzQPJJ/EbcT1I/d59kK3N3NHl8Q1iOkC5lnxDnsOUDii1maQ3/48PI0oLR6uF4Fm8+7Cxt8rS
aS085sCb15lLpHSk2L7yGcHWmMj9rz/uO5zg3TuAcBHFlcWKwDr17ruKddeaybB2/Fqz0lWjSu88
OIG4ZnokDyXJQJuKhukuotLYk3NAqJfIgze6dQW2I+ZJtH8b3yxytTGR4TMat1EUStPFVG9Tb3dG
lVcbNyrQPvVJwf6Xs7evmmomC6pcsp1IPWRKAiyVQJJE3jdkF9//+hp/9p4j6yXgzqBp+8/ncShi
Y7Cn2PHDIjIOia25h0nZYg2f4IO2cNWSgBCNJvzmmFHFTpwajySRub+51T97Xj3YG/AYHWEzQ/7x
eW0SEqbtIPN8IBC0VyzUJUJ6KwIa5G8kmP/8JA/dNedV13QxS73/TqOKcoZxhOs75ICDGHPpq5X5
pzZimvmbWyvNf74dTCaELnBYW6bzx5//bWmpc93UHKN1fIvKbEtKS0w0izHecUYar5KoJiQe3SOn
mRzrb8e4o3NFDZgRZSJsnnHYe22VgbRylqlQb8uHnkPQq01HYM/ooSN/qe6nB3yz1pkeUHlKMYf6
pKIRGVXpfTLuMtezGbnqaEJzpz8Ib3L3VWRJuvcMgLW6rTdNUxtb0248Jm+9AEhlh6Ud+ENHnliY
68GljxL7trD1ESlTRLhaqEaDE7kb30IST16RFeQHC5XDVmQkq0weRotS1c4BMofzEpMxfzsYXPjc
oinSAsbfttdI+nlGcNGTaeNxUthmQQXf0gYBhGYCzyFam0dC/KoXoy+qVzcULqiSuoBUOdWcvUsY
umRdEyPtFdk+Fl3yoImqvnVF7jK0Y3a+wXPD2HAczPqlGlVwQSEVPEUegDUF9eqzHJbaPBDmx1RL
nosMtPcq1Up5Srrm1vQa88bJow293L1pafm+UDp8KBJQjCva3hJ6ZSTdk7DM9nZW9I/CrpZ+Wzep
z+UQE604DQVZTct1hpJ5VGU80h1gUnf26GCjtiMrp0cREkB86SmI/awe1FdKJu4JnaBzFHHiKbNe
R+IUgIqyTezddWm1zzpqsyfbgoG/ye2qZfjSCO+Jsm3qlmlNh6Yrtw59jx5jqFFjNtK2zrWS+bas
RYBjOETFu65ntn7mBbTpVwnp9P0mVW5MgoDXwALn+zZaxe1TWmu/Eqk8kOfgoRsRSo+3VmXbH6PK
mE4QBqyPKBAFx3SRRrewigVuKawC5BT3okXTErQjK6c1wSjFmOQ9MXLosifsxgX9KAFRzU64Biew
eeI9tGoPGb1XRILRUG0jSpxjTsAvMi7AZiEzMYAqMc1l0ZlB4rtGhekwwVF8NtK8Ps6yk+UGR//E
KxTS1GPI6xszBc6K9SB/k6ZNOiLJmNrGsxqIel7u4BdN+70KxHiRM87MVWKFnv+/7J1Jb+tItq3/
y5uzwCbIIAdvIlGtLVnu7TMhjo9t9l0E+19/P1UVXmXzbibu/CaQQDbwkcUmYsfea32rZswEjSov
y9CvonPeT8S7OfWQAJaGcLZKRqQDNA2RRq8JGATSZhjpcmuPatsPVntEJ6RI8a3KR4fUEjQrM6hC
mTzZZjBtGCl3wJ0nbz+CsdwGLYFNvmuW3N+pDGNv4vkoGOwFq6Tova2sGb7Ru5I3ztx+oURpN2mv
4AQmbQssNmCIMMROezAsxMWeQUYyXHScxdbCWMhAPxti9uLqo+Chy1Sh2CFc6ZBUinaWcGO0omn5
kxRSWM+VNe59ki0/c2dxIyjN43g/ZCYyLW7xYyQdktFSA1Yf3v6dMbELU4qqXwODy3s70PM+GI1y
pzQcn9aOra1vOigL7QCKNQXitEAljewx20ySkAJFwPRqaI4xhH6GqH7b4X4dOSjoGId2Fj0jPKJJ
q6z4zshn+wbdbPCTxrTzDFMP6FYcOyAfiY+6ykiivW26Nd54sFqTS1+bTOj4mObWEHoNxTEtZmKV
m+HN9xWzhNqkv+8y2cSQ3O8VtPpTV6DGXTdiXMK6gooZoxEE0WbQjBTk1uOmp/B23OWsnRa6TiaX
R7uV+tQsefoBKrZE+GZna7b5FBM78Sx6qMdDRk/iraHPtII6Ezx7rUDQr2YjrGaJ5DDI3nrij3e1
LidAjwBYYhphRfmAFKqgkVSCpOkdlMZ5FsYLpgEQSQYZkN74BW+DAMq8oUPJu2ZYb0ynnZMo9GmM
EtQ5JHWup9Gc17aYrduic0gc9/yk2KqCUCK3qMdtjfcQQXjHgQL18YqG1/CAyK5Kt0pIvSo6eiRZ
ZXxPsNfKUbpPFEnLrm8ZuTN2eBk9tFYWPsTNONbWSVTdfZOqWyejUy9hQqwXVnBi6aufVo3kDe32
5IDvTeOYkDrRTSstdQjBXkCXG2lE9KNzbsc+eqgIzNzIKEY35ouTqNECBHhPV5PjTURz9IQlBQQP
ydmq1968XJis+dtsRAC98pD8vFWSmZhVxPMW3UPuIIhkIA2D2Bgpq+aqeaYum+7tKiXtgRbcTqUj
QaQsNmea9s3Kao3gEXa8+66CccBuPhWKq+GV3sRy3qJXBTlQyxDdaWRu3FnlA8xVrshKB4u8FG7l
IVln8XodEqU/bIMJPwLxQPWHmCGJv/Uq4tU6vXzPKK9XcXqVW8j+J3Pl+sAft6w6f4JYJJRYY6Jp
Qz0XD6z9ocnic+YlbHdLhlYUkFn+DrWkPaKTpnnfYzW3cESFeREn2zRFxUheIK/xSCTSEk13CIpf
BnxTYRwYz04x4nZhk7946C62GnlEznzXQlAZeSSSZrku1osU7aPtmY8y1e2+bvDCBWgc951mADvN
GlcgmKAD6YKw7VRfoUp3eSiG1mayXhfejiXF2ERKm6iuUJ/OXWlfesimYWUm1XvtC71phbuJUAff
EG1JpqwO6m82JBrJtMH32AGH59iCZEBoqjt+KSLnxKo2qzLMlF5WyxKY1IzuvCUSuN6jZy4PJMB+
17ZdHydYgY+OFYAkMedLqob8OC+uCzbAmXoGP8bwgpE+/naXXG0S7s1dS5/2IN02ggsVqIfFLeKt
LqNPkoL7s1UZhBKlKBU9wlqItsz6fD8N5kQEMArkPmozpFzmfbsIH9BCYm8Xf5i2S+QKWv8iro6Z
y5PgT7a5tZyeODc7W7b1lOY3Yk4ZGcFcScc1s+QRXRiWGXuyixuYDHm3rTquSOBlxS6qAusgaM6T
YeXd5KJ/m9VUn6Z6Ok8k2HwSEdzfto3ThLFVTExp7XMPwWETRFr/dLTnIuMkPKh0511eGy+Ya9Dp
9wuaWYS21bGOygyc8YQfpvfK50lP3RknAr1rNsH91IDtmUv1LJrEJ8DWt8M2GNRnW40LOzdFAe3U
mpCDPh7DxmZtzmsvPsumiu8t8jjXTC49IidsI185ZlGHNDKGC23y12auOpA2/W1iEytaziOZaqzb
KAgakogmkhgZiJEWsOxQXyE1ZTSrmeOc7IWhgZ2m6T2FPQDrmHyOecEEs6oc30bWXr0QupRuG1mR
imT+qrx0349Wd2A+zSyPSRxqAolgGGkIe9+EdxeoFnKKK2MMaX/tyi2MtBnbVGP4x6DGeWQ7KRqE
4ok8DgKy+hyh9ugSQhY3O0r5fOPHKKi9JIt2IABw6fD5K1W6v7rWjd5k6XWrBgStOc4emkF85k37
TNiNv9IDujijf/Eze7gkAGm4tO9BZ7BHJ8YvP61fbCc/Van3GJPuwYTRumNK/xXnX2r0hx3iRviR
afzUeeRolW2D7kDepq51IuKsB53b61sSbW8VTxAa1SDfRaPDCGWS2TZG5s8uheC0GXaO15avi/NJ
K67Y+nZrra0xK9cF3I5V784GN1CnT32dalax6lmR0OG1GX+3P/Mm+jHV7m1iFe/CJkRPI4Na94Vi
rFsmz4kd7N2SwCY/e6/s9sDwtgCkVp0dDxihaePM8JqBuRuzczCsgLltA2iLcOlfJK2NcWlst6NX
PGS8VdcEuA/aDjBB59AgdAwyL6qudhjCNkuivQdy+K4KYvdubqT+6ooioGnmHpDOlEcS3rztEI3L
rhyjD9T8HMw57j91hC6yGkcoUmNCDH8li9VsSy3WcVS6WxWYxXHO8bzaERQHSimvRROBtCUpoK3r
qSIHDtQdSW3VyRZMNHQFbrxoooDD/YjKPOaIoEeYLL1rUMPwhTMbU85kXxHhZJlgmON+c26tr1Ey
j5AH7oQzkoloqx9DuWx1R50PkLZelTlSNzdizW9iCnoneEgW5+Rk0Ws3V+cS8Q9MIe57bAAiymSh
DkmyNGz61bPZiWmtBqxYU9a8ZdYA+hQXMhjFD2mIV68wgT4r9uy50dw0lb80ttNfiEcsXyaaoVAa
3AI4SWztxWLXG9yG86ppdfYzHXoi4EWCj5GGyFFW1wmWbI2wLUdqW6l+EAg77EDc8U1NJMBkI9+5
xA/DQnTQ98Lo+ZZz4twxmaS686DXzihDtgbTjnDOzVPFmWWbcf45gjqnOMI06NrqojoOGG7jt29J
YxC5lUT9jhbLY9vHNZY4bDVDfMa61t3p1kBCydqxEUHknerAxtiYTZybU0T154XA65XCtbw1kUlS
/atXJ0dy0WOM3tpwDDZx1KGCHL3pyTZIR5cV7sxRoT+ImY7+mvhSR6lkERKZgMvF6pu9Ta4c5PHR
PDdtgsEGexpMgH01E7MLYcc+mXNbbGIG+KcclNuLtmrvxZ/cr2iybFwb1bBLCsd8xeLW7QknMh6b
ZgD8zbN9IWTJO2GRgcvkEFqOo3rYTYSgrYlg1Ge31yXAY4J6EBDLldkCf0LaieWQuk/LZ/Nqmuzj
ztmahBXlVGSuvy4cjaa9T5r+oEv85ijW3+eWUhH9av4ripNqk7bWTCYWpVB3lTsFiMfoVWfUSpmJ
m6GtXOZ3nndsVDe/9wsjUzRkm4LXd4uuuj9EAmj+mCHUUWSHXlKmx1SLObA4CSYM79V9QiNqPZTc
cSAowZ5oJWs70UvJV9nYwwHT0OUmBcTeBCocjNM24EXnLIXcE3PKgAgcMg7sqfIUAMuijCUy182t
Ef1DlBwaePjo6GxvVxade8PnzJs+zZPd4trDHpetf4x8kFK6r5m1plTzHMAeR207pCUi6vam7nMK
nPHNymMmzUtxaqckei3S5ZPjuHoIxrZA+6gMJCFGT3pmroYbw9TPtu2+8rGaHG/QBl5PEm9COazF
TDJFRMvNxnMBNhRm/9k2DXpDFbrzTdmb9IJKw6LrmHrr2K94fOoaUnFSR/GWQ5947WPm1TyCzeuQ
sU1HzHCJe+0xp+IT69Zz5lX39Cqq58YYA2BbSfMzI93ugaRc82K3LSkGM0dDpG6pAl8cfLRFGTzQ
j7u67/EAlaKpsQQtiDPIW6HB1JMYoMmiRhiab7xgQjo3oeFp2sjDHVGXOwPt7BrROVHL0kqPc4Kq
ZuUiIlj5FubYrFp+jFqQz7DE81tSw7krskzR4fA+mKRmFAcBobyOFW8Y3zZXqF29zoc5vWU8ma39
wMmgp5r3gfAaOExV3BKW6CS38VBhH65rMmKHgWgxA03qclNMPWFHoneG+zkzxeeQja19NJCS7IYR
s9na8Rb5hpHazDdilJO7Iccu/cbRoOTaaeasuSWhe35aSsyC68I0VLTxjYnMPZGr4m303H6DtpCT
3tItTxCLkKUMBbvjnIuQqclj5vWsmYEiLjdqky06/yn0pymGlefBGteN+xzlkBy64eyXljoWEv1C
TXYgj6FVLKdKkUOC34LQQiEXjTaO4TchXkX9wgep57Ko6rf8unZadXkmBjrfZlUjb90ksLbYrIgR
zPyuem8AXx87t7Q3i8DaGIq6jfaWGw3PYzsvj3k0tE9p7oiTCesPiBQQObMyZgAmGV12TUzX3mqC
ieBMmfZhu0SLR2gnRH959QeRzFH4JSJDXNixHI0NAMJWrERiZOuiw/HeypheOtDxKMxzNgOMHz3x
gF5L6gEBIs1PBOtw4Lgn+ZNk/Tn3pQ+UunKNa4paVO16LrV/y/6d5NvUVg+Rq1m98gfPD8pdMCRk
2NO/XDWBGZ9GIrNEjKSFTs6w1tHgrTA4nGm44wonGU0PEQsvc4QtGlom/zm+WjlgrEuzZt17Yo2k
EPvklLvNagja/OSiZQI5rF9kS7hbmOTA7XTZeD89jlL7YEBaoRQ6yTFAvieXrn/gSBnx/pfZrsSy
vJnaht+qS97Gmd3PdvtpY1i5uaP18bloLHzVRBh4vYxwxggnHjtUN9WMTtSPzIu+ssYIDQO51hvw
x1J0olVXFWSP5+3R8VOsQ1W/QZ55jATu6jVPC0BIusIbujrgXHVmfxByk0ZhmZF4Sg0+E9upTFjE
BDl0N+Sh9jspXWh9sTL9T8QPwQ6Hb/NK+6O5r3zdPQAn7qDQ+9kdV55zMa27rTUoeUctN16Nz/62
5O0LzcH+6pJY7YPFmgjGjZdohTcu+qAHS4VPv7y5qZwYM7RgzTNXg5ZSbnGSEeGH0xnQQF4HHbEN
wrSmDd7YxQyB8zF2LN0KuYJ2Gmi8hLrCUSZ/DikkMSs0cetILYcumBtcvqXJSJUU5NVSy/LUQTd8
zr0h2liJ397q2CNxgVhZukip8WOGHz8hg9sUcBFZ+Uf94I6N2IEnMO9oi0j+aB3QvtB09FyJVGsb
UMsGaBdau7hrcpbpxAYIyMxyXakqRLoy3EVFERJkqVH0Z0QYV9G6Uc13v6jnqpsCwqBGEjh0jDse
3ZcuQ2ktEOGm10WncOC73N7ioAgNneMIb66ZS3OaHuOanhADnUNcpMaLHo00DFJ6l7TdsXYlS3ps
oCqXZSIADXDqamPg0L4ZcJgdBOxnnSjnQAULaZysHtLfzI5dEUKZTziiW4/oG5UPllrgM0Y4bSCd
IhbKNM61duZ6a5JrQAyTDJJHBKvuDUVffbAzr94gt28evWEu65XsPEuvmpLY1zUND49s7t7uLprA
OosFzPGezLhp9yqPOUQqTit16ERCHTE5mRAtzJkQbV+DaIxpa5qj9N74XssWLRqohLZ36xdnGZBD
cWIp0I7FGGqspXU+Z7ul6MW4EoSIH+Fk0Flsnv35ulgiAaSFnDuR8y28HInZiE1xlzFDYHujX/KK
Qkq+dXMib5lI1Sf8v/KBwac8eLbjPJsuCIDQc40ko6oWI5raQgfvAGrqq8WnrA4ohDtoW4JAcrr9
NO3IXuXdyq4c89CwhPWFLst5RmVMSLBJrEUuK9wEXaDLOxz5yJ4Vhvhl1QJn/8RhaB6iCVktFNL0
MS3diOiMxNDsO7X3YyYr6g5hefFRAJCjYxrHd+QyC3Q6Dmpb3cflz8wNlmNTiqv6dgxoQxQGBya0
p4rIaVxejwFOrwaDt7B+amRW+1F1Q4kBKfEuOUl+49pvdXwxFkFvNzG2dhKlL6YOuu+6susXhkjR
axmXNWjzYtwYmiufcTlzLEbS3c9VurxGc528VdiM49UM2u7dVob3ky6w+FHoWZMPsSAhuGqmhaaE
Xxz0PRWPyLExhGBLqbMNGbXTt73449qgb7MGhC5WGo12uZ5bsOQG4qWDM5nziaSW4D1Dz0TMuyaJ
cvbTo0eb2WOO0TXbplbRz4UmCy9AXbTvftVFx4Vam6J6KdSO7A32U13qZBsP7hObV/U1VH19wZtj
7hg2GGjIXGCslHkZAd7Gj5R2D0J8ZBT0bky0tcA1dkOcZ2d0HAjdWPbbjYPI7MK4jOC1Kabf5aYF
RUlll83jrEdFvstc4HuaXZqQgkTDk92NxUGMs3+4cjeOKcqtT1JKGAzWsAlaAivIi17ZpKY+6WA0
zRATfH1iwfBBLKfcOZu0h3rHMXmy14PdcorGwZ+Vmyot0JSiQbV/WZka72lYjxfTjNpHF4Htl9v2
xakyqxx2AdlwpCv4MIQb9ONCGsbatgbn28WS8IXkciSpdKj79wrpyVumlJbgnqTyQj+9SigJfBQR
Ej/H2/OoBgRSOuJJu60FTAS4KZLJCM44+DLxEsuy/Kxi9WIFdEUrTUUyzDhF8f7FFsYHt81h9Y3z
zxLmh1wreqc99RTWfUnrfdnrjraeS8RJueUYwEXum4ECw/CaxTxm5FIS691ZSAWxmqbneepcDENM
XVkj4srfOqRi3GAnUDKEttxtx6Xl0SmroSzWts9mY2P5C0CoG+ZpaAWECB4J+2z2koad7DpQC56M
f/bgHaB1Kf0GhqfJQrJmksNQqvoh4Ub5W2KNxbNmQDhvzLKVn5RGJAkFaTn/ytD70lwpGpntG1k6
FFIoOuctT3Omd/iZr51BlITeWgaV9wMjkYcNi5L/Jo6c8dnrrjtb4I27eDHo2hvYQI+xnD+UgnPP
5HicVhyteU+okfgGDBMs28Ncw5ZLH3tijgOtpViKTxWPES3Lzl0n3oxUxLJuXeJDB/YCobydAzcq
CfFuTvYqdRUDD4f/8WR1w9CTAieAzTaxg8Got2SNUyRJaZ1pi4goLYqDFKlrr4u4M61QomDelEXU
/kIJOrPrCovtn9HNfJPnBknvY+e9LS1TB4YYHN5KRZDLXhW585kVnXkzK1FxwF1mazeTVLgjZIvw
0QxQC4rkmmGeXx1GaKHtRjJMu3gB7UxmkD27iY70ryVrLEo821CvuF9LMA5UE3XSfDuDFdy4hgiO
GWqry7g4BogUwWkNu5g6zTOpr8xqOePP+ZZ0DwgbTPt2nG3gknFqbr5bfyAxKSgyYCW+e1cw993Z
cRs/JWXppGtbGwTHlxZZtMztk22lxU+3NucHA6LFLwMmLhJ88xZrc/0JnjJ7dmRSwMMbazKzcHK/
QT5AVUkIwLkA/vYQG/bfCTGuQovfS14CU6CCYuMGNS/EVT7xG8VCkpuyaZLWv57pGZ5yYr5Ioiju
iq5J2bcpVe8Gy8iezWFgK/1rwYT4/8klkKAwBQXKhfDmD/oesN1QPoLJ380AN+8Cr1H7QWmmCCZj
e9TlJoiDhK21NrPhc1zYUlTfl9tmyC2iDPWvvMFe4fslzc7GxAtfMWCqkNRvR8p45s22dani0aEt
U3oSKkXpgtj1RH0cRYYyWqNLxYu+Gl16gw5KrWLdk2fNukIFzF5fGDS28aKXU04kG+qg0Ltyn3rV
CyoU92nqORy442xd2tT7lVWQpQw5dPvWYMHPIJmT2JVcpVITSIy/vnT2n2WEYNFI/XOAZdAdlH8Q
sZU8Slw+QbWOhpJzg3kRYiKrsM/mQ2UhWRpntBkOpAFmRCC4U93P26DYUAVcNQbjNe+XwJl1mQzw
dAlq22QBWmwTg8O6noybyew57xY5BbCTgSjOcvk3wpyrkPSPj17gMtAi28JCz+BflXO/efRS9pJm
CFSwM1VDeBJU6YV0vGVKbhaje7CmwQsHNmdgtDo5WqbZfzHx6g/KvKr1aLi5hNnxigGk9it0G399
gf8s2wsQZxK7AJYuQJn6h+sb08PzLK8MsM3RqGIUGQdkeMEh+euP+QMW8ip55C+B4pFXgKXd+sPn
NAyMhY6aYMf4c87ZvqWxHyGIhdNUeB82B3jWyLxZV1ZE+nY/eA8pRegU0hgHWdfZwR3WpxzZDC8L
aY3lHcZ6SDx5tCCjTs2npsv1y9/8zn+8NqzXpkUqL9JJ4B8sHL+/cdfAcBoSPHuDtlkUFpvcaVK3
JiT7OSY2jiEvQX5Xm2kNqOCKRChtc50McHYJZIWLotL5082C6V981P8Vaf+NSBs3vMMa+pub+CeE
466GCf31z0Svw+f//T//7yf+JdCW4h924LkmoqHA83BI/Afd6PzDQ53Ho2mLq6jtKt3+d9ayhXYb
IShxSWQmcXy75nzqf2dniX/4V0m3aTrC4o9Dc/eHcJG/Chu5vgG/26H4xaA/+oilSRZESvv7p82W
HFvdYhw3HHjAX40J4eVZZ68ti23cKLPpb0TIf1qW/vl5fKCLOJvr8QfyaRE7VIAFZrBFaB5uEX8P
S4NLb+Qg/Zt7cPnXd/itFhxB+5+/G/xhZFMs5K50zevu/JslsPdczplJMm5sC4VKXLpYuwC/WuhI
7OaUR/Fw6hcn2xV2Bz6oVcGnV9TDhSFTfigDgSenNXLraM5Y8Egm0KxUeRCrV1HgXFshnnHPnhdb
x9609QewRjeCuyThQ2WTj/8PBcIk6VTUX0bUQ7v3c+up9DkSbh1Jy/+mE8q8pIWt47VOF8w2mRRf
nZfUG/LLsoFQdsY3/WQkXwyJ6O9VZG3UUbFciH7H2Na1MzAVmB/k8HbDfYbg6qZF8T/sAcbhFM8T
JjJ496PoFQYtO6tNbAyNuriQWGp9DrwrI4YiAmZQUaMXGe7RPhjJHdBC2TVd5kF9lzD2j1J7Bxnz
PFhDj5NFVrfV7D1VaPjhWWYOxz4QPjep7VYX1lVo3DYFa4Rk7opJMErO98gT7zOsvbuKGSomVuAt
AQy5toET7gQGBAM44Wuzx0ETMSlaFVZQJJADaHaTvIq1jqbh0Zj1W0oqGGNokYdzmzLelIjocQpB
hs6yLe0DzMws547FmNAlO5BgJgbzsX1vERyubeMBgw07G4W9Z03JjrQfQcpUcGAqO5CT5vDxSiGL
s4DDZ2mwcvuMf2AcJ82x3uuCWRUOdIJJE037TPDhtlcC2vJNQkRo0GDg5NXBz8GJ9VRWMXZeL/4Y
Ix51Sxd+iGpml47mfZ2r0L9eUYiDQRiJ5LGzUBiZk/3p9tGtlUvkaxkBrVa5w53sA96LsSVqB94Z
VLi6tD7BOW2dnGNsyYzQMbNvVP/5Jo/Um8u/ULWfiVf7zoP0tuygLTY5xvIhAvabtI8xBxBw9AAF
h5skyndYxm6TQqWbhgxFJBW+TdMkatv4NnMEBPaMA+Zd27nn1KjfKgYi69EBye+MBXwu3KY9ZzQ8
hN42L7l5Chk+/IeAw103Bhss3AALfaxMadAStS78sz0n8dmJpo8k0q9TbF9jt+n/5E7OaDYynsiH
vKWH988U2Qgdw1WeI2smlldEjRdzVMvrnafst9wM+AKRD6qSjyvG9AN5CDIZ6KxokYBxUCQyaAG2
ZvLRHspZ6FPdEOKEG9fcWDAxM/gkbHorA9bTijgLh4a0vTx1BrEIcFqeMKhPq0qWt0PFfRBm8wHa
ov6XuPl/N9e/2VyRGkHtvpZ//70J6pQutfr5uyiv//zYvz1Qzj9ocNuuy77o/CfKK7D/wcnHd2gp
0ppHu8Xm9u/91Rb8BCB2/nJMXvgr7v3f+ysGKGZcHjHxMAb5Wcjp/4P99Y+OAJ9TH71gSgi2V+u6
+f1+E5osqHq5VQ77ahCcWPKq2Y1ui64zs86O0sEhjYZ3+N0TSvH+y448wExu+XcnGgwrv98M//l7
2MRH0kvH8fTPguK3myEYQgN4cEToD1K0fScB4Tr5tl7WHiqh5Ea0+xaxZJmeUU2xH7tYjhHCnbJk
6latcp76VnKeQ3f+sqRnx6xunGxqIJ91DDs6Pxw9iTUbodA4aPBS3T3Hop0VYbVyG88Mzf55BKtP
W24zRdUmK/Vlgjcw5tHRdkipNbxtpMtXUSJPzbCRZm7+BOJHbbQT/xQyZwAiey90vWFqgOgpzFx8
UNj7C6m/dQpHqHlyrk3uaN5nsXMhO8BZCUELkgurHQcnpDcSGFsv5lbGV3qixwtdWox84zWcldqo
t17rrAf/1ciXB1I0H+mYHHU87W1HHitGrxnBvqZsH6fJfWcIIlfzlJ9hVvQrQYOTtksNFdRNXwPm
hcpfjh6SgzpJmRT8INznWcZ8PJmbylUPyFp3JDxsQJeFo21Dq5P8Gl5gr+c+33Rz8VEXw2fa0vCj
QLFCQEjfdrCAznPt5FAuTrlvYSiFk1xuOms8GfjdQ3Zo3LC06GFVPJZFzFHuQVdy7VHfhosYH9sp
vlhwqJxxlXG1gnxVVPMm9cLOG49t5jyXPnJ/0xArTz+21fQ9lDRNtfnOaWQ1NyYK6rF5A0a/nV2m
wa3jbkuUbWXEpEIGzzxeQPgQeqBjpnAlL7MbNpCJzqDZ3iJmxvA9HxRdNxwF/bPloJKxPuuyPAO4
u+kH/BCihx01LePK6lBAEAW0zqMiRKvyI3MAS4qOpMmpeJM8mm3iPTMLNBm0wVlqoWfM9J5qDQCY
Qf+mzLpfZkckTGSSl0H6EPyJjbRGhCsJgeTWkyhfpVLLXZaP+euwlDc6F/fRhCbYnwmCB3M4HoTt
hXLIb2QVhIgw9sRCvnl99IWx4TQvd0yYATAhGKIhsbIb896+7jbGuByaOHulgTfue6RAuOHIbpa3
w9SiRne32O7vxHyv/OZEb2GtSWJb1WKub8WVJNPTS+u95NJN11FqRlK8wJbVYTMP08rN935ygWGE
SKBEc3DQFTlFLmJjloMLerVsFUfTa7N0+4UsH7opG3S8BU4MS53awGLyE+fFOvVAqiEAAnD44Rb+
lpYwLcP12Fj3hLoR2yy2hbm8mH65h9yGgRvYFEkSryS+rIVR7Hg0ZGgmdnlwano1g2WCUh+8c91b
Ryg+d5W9PKcDFJK2l+8pRyIU+y4h0S69Bmfbl0hnbb2zryzyBR0+oMZN3Ca/vEFcLJjbvE72XWCi
aafiuEuD+DDlwQ9oN4e0dz/rnPK9Xe5nEwW2sGugUEW1x3Y/3hYtEXe1nPzQUtnDNZ95vUTmXUy1
vamsiyKk1NQmV55SIDaxlTfpqUyrkb6TgzkM8jHCUWLqPffiquieipickap5gu64w+4i1gzJievQ
zUftBiFn7ZcStaTHfwgRnVF9ulSlU31TJ+pZLuouqrr3HtzyHu5usm6k/7KM86McxzicgtMku5s6
jujUqifTCO6Afb+jmv9hd/a2J/fenPv3ds5fsdmXu67he3gGqoF6oyBULjK1H2ZhPAQ+l6e02o0v
QX7CAln3+Uzxhmt9lUiV7aU/Hkbyjmzb2S3MSp283FV9hgmIE8E4R4eqSeAgRrz5VdtMa6v1v2ja
vExwWtBLiE0LrRA5XLNOUMNv6LsyYLWqvb8EP20YrKtWo2WCNEiIT4KQLzOe7dq5JdcMT5FSZ7QM
r21QfeC6QttXMs0wSzhwueTFYGSO2e99CKJLZfhPxujfmkN3FY0xcMvkvNMqP9l1fFhi8dUiIASy
ExehlerbhctqRNEpH0aAS2joBHgosJVltjYMBMOJil1Q89HGMfMbXr1DZ/XVphfGRTUo9ag/OVRk
xgm/LlroOP1UdbPTS/Fg0v/hMsf3HL52reR5YBaeyHyjPHnqA+dQL+I46nFTqKOXYEbBuUWI8JUp
HR099x1/wXNU6k3aMQKb0WOMDIxrFiGgCtsuiXYNY52m/pEg00T78joo6zBB7+kKcQMZZT8ODQO8
KrQChLvgAw5mOl29I90ql49tNIZtJ/Zzem7r7nUuEVci6w540v3CeiNm/A7t/x5vBHTOYJd2TFFI
ndovRrKE06CevIgwihwlXSI4UHnq1Q8U7oWe0tihRcjEsuhvLXk7LU5IiEHK/EPdGwgh54mVqwFO
R24T50ZXXtwp+Wrmm5gJI9iJuwRE+LCcTXq9GTYiZTrfHSDPjYPgtC+sG+q39TCm36ldfSaxuHMA
fcLt2qd5/MQBG7owJ2ZXBW9+NoVZ/925zKVnlk7GWCiRz2478RLWb7wiL+3sHmXxY/DzdzD7P2Ij
C1HQ3/Zmfyczb43xmOUlSk4ui9ZiDfdK10fI0ec+yNBgQo1yyx9lfA1+NsQH7I4zx9p9Pc0nGacl
x3DA1YG1Lx2YzVb/s1/6N2DHm4L2ds4ABi7hR+nMN4lxwvuFKtSGuF1DwUiak0Z7VBbkC2b+akwf
Sfh0WBSSMRQsyz2Ava5ci67fdFO5G50TNukDhvA7M0i/Bn+ApAhzXSA1FXW3wx+BRBEIOqq9OpaE
9wUtw8P8XlUe4xrvoUeEk8QED5bde3KqiltbP2ecjJ3W2DY6OzeE8Vkj8zdnSF9kKlH0AuavEr5W
dpFLWPVyV+CKrEv9KYLpJkkR4LdcQGXfihLxkTcVxPylaCmLG4FS25Pei5rUB/L9aNMJ4jX+i73z
Wo5b2c7wq/gF4EIDjXTpyUMOMylRukGJkogMNHJ4en8920GkZLHsa1+cqn3O2Ryk7tUr/CEf4k9O
bbSAAbsFzjAQd+HKu3GB/ujGgLDpYpHYgB7bVwOqgTQTMsrarKO/UErnFtD9F5gC32HufW6HfE+J
jxCKbD6BHTpUY/op9ZqtQ63m4u4ZTSQzy+MAUacn8GaQVmynuK9VidR9u5+Fs/UGJqvR1TA6ARKF
0ykAdRiDcwvG1zwu1n1y19XBxVgEt2GX3KTthZHMGzf31tP9tMS7qt1h1H1ThxUwJatBmTyOOT+S
rWH29z1H0WaueiCTe8hHkWd9jkbzPoGnP7b+HqQ4I29KaefQJ/J2yfydavrTZBaIDyBdxAJiPr8k
Xw3UpSYM7lYVWJs5fRnH7kBlekoUaFKjni6mAEzGWDMzLj/BWVvNVXQxIvOTNtUhDCgkVL1LOixi
QXXn/iNqwDtfdt8S7FZphPcbaBEoV5E/oLHzGTqo1iL5VC8oHdfGsbcuYf+sk5SQJUlJJ5TX6sJ9
EMXj4GxRMZXQJdoM6c7QcwOCdfEUmZ6xpupPLgLKYEa1OrVsF2wWy+xK+W7x3WAQsy2jpTqGod2Q
QzZB94ziavWp7uA5Lgni4qBt59ey6/zbIDX9qyazhx/DWAEPzCCdOA4oS0AeIR2YHqUk35m2FU3y
7y5Q0zvfLtxLE9wNI6rMLQ6BpbJPFZOFLQ2S4H4Z4K7NRhd/LciGDzkSNOiYG47YdiqqLqAno0UX
Q6ncai55CSzpKLw5OniNNH9ySf87EIDlxShwy4LJ0e0Bk4iHCgeonfAYnfnx3FyYZVpcosbePFDv
kR+TmE2roSnbu7rAWICWLTqbkMb4pPF4NEWrLqtBRsfeQFrWayLOuAWh4nAWPh70CKdh8wBDu69U
fYVZTrTlrGF4C8TkaASqvbJKL7zIm769CHqPMVpmUHpNDQgUD9/Yq056Yl2iKFf5CE+votlMHyq/
8z6ZsHO+KxAycG/dcBe5C5h3cF5fsJcNrlO7rOHN2ewfv42KFxS4e+S5bQdx0iFObxAidx6dII3v
A9Bsd+0YqGsxNs79INPppqmC+HKG9pQ4oFoA/QZLN92HlZBP4EtmYDHJbH2BLDjuQOYRypYpR33G
66+RMaDxx4H5FfCNd8A0xr8U6TS9oPlW3qI20906omtv4OimxyKZFTUkxM0gArcVV36/EzPexwhB
dyvXhvSSDeAk7dAS60qmABVj2CKFLrDLbE6Av0chbL58hGthx85nG5nj9UR4+po6uXWtkBVEbNkT
l8ayzMSUkmZtnqC3/XWKwdwkMepfXT7fWNbMSaqKeXgA7bieBQzkuYDPig9DXy/fHZqmVLxwyTcq
HB5Dw33yy+XGrTOknvODdGBhIx8kF4xZZZcgAjtdgnTcJmqk5eU5awMjk42kUenMnL+m9zwa9ZFR
sLnuhaQbzWFmpd8kDg5zhVxjlO1gwYI80ahz3hD4CYUf37UfSRP7nAYwdPVolfKYmP51LvuNFEhB
pTZ33O+HDAw0wBAYiltltM/LEserOUrIKAv3cZDDU2gIrFqh2xlEoiTO6NQaRzrFN34SDQhtI/vu
4Hd4AM+RbbLFupn9foWSP+KiabkN6viqTsZ2V6Uk5W3CKNeSu6GBbtUa1kZt2/4zMPhVV7XaQoRu
oL+L8hKxsPbpl/7QHzr/9nmK8N9TDV+6aBGYpkOtCXeBwd+7pguMMjImxx0Pbv6ZMj+5XKZ+uplG
GFUGCoUXplvW11MVLXfEp/h+xIT5UaASedOENbzH1i3htma4KXvnrYL+Rv006/3j6J0U6z2FkRPw
W73PxHnH6b1XoXj6AOGcBkrF1uz1HvX1bp31vs31DoaizmYGWd1e9HlmXEQhe33Wu97X+78Jqmhb
4Pt9VQRtsB9hcQIxiUL/yPRv3pSiCW8t27GY0hNbhI4yi443UUjkMTuwkrUc7UfPmYlLAnMNqJNx
92CmVfvA9Lm49C23uQAl1t0gLGXvEPASDxZKaPtQRz9Xx0HAy/53DYv4aeko2cxdcozBfwbwLbbZ
OZj2Oq4aSWRti3Ow7fMA4/fMj7+CkXZWypyDe5niPxBjlQndOqZgGEfCtxmP7mU9j/GdDCrxPQyM
aVvU0HlUyiF/PgQABYg9HNhs2+ozItSnRaXPDRry86upz5JGnyr0c6pPQp80xvnQ4WtWxwj2+BaF
x+K7r0+nVp9ToZfHR9TGTpU+w2J9mgmOtSRMwCz6S7v8oEl46XsBTKPaEu2nEaTrsz/3gI5n5jOf
Z8ejqVX01vxlDCa0mWcbf2QV0YDKWJvb3oV4tBQkcBZjjRVikFiV5OV1HMfJ1lJWfK0GVp6d1zuQ
PcbBNeKgXcvGC7/JwumrA7aTyFmaVSd2rWN6zSbpzldkMFOA2vPBg00hcxcWUxljO11V+W1Vpu43
v7asyyIlSOxdWGA1Yw1JplB0RjmuPFdmL7ap7gY7D/DyNS2n3sWhTV5CtbDuGW7R8CpcmOudR1fN
UdN2qOv7mGoTMr380pS0cnoT0HLClH6zsHznnKlYNE/bwAgf07R+zDvg0MYIWWVB0/F6NMtu61Ow
/6SI+Wz4pnNlI9GwbZV8GjCvWA+GZQPaGhjGdyiVJXWU3/uja5z8RHP97KIFRJwlj56JwpkL1vci
dt3HRKSPfp3EOLYE2QGpn3bdF+ZFhIjmtgSkHu/caSDp6fJsM+BGmjDwOyBu9DrPGtldLzFZcdYz
CJxPmLUDSin414E5xOvUG56dXlQXJSP5XelO6DI3lbWv57zZiCEAv7nIvR9XwGDKEZt3E08zmqm0
VczmW96bd+SFeGW5U42A9PikqukTmuTlw2goyjE/j/eSuRaKG8jjn2JPAW7KEPHu5lnBBxACRqOr
dj6SkStfDu1usNhrmMpJxg+oXBrRDJh5ar+OCMIfZ5Elz8lSfnUEpthIVjT7HDDkvggwUAuXvGdZ
wXipCxjwjcBwpFMQJGeU3dYmZgaYqUP4jRGuI7VQJuX8rYPI8SayyZjgq6SoMITVpyrs+MIzVSss
XCzoguGRv3OOaASgYG0zyn5qfbe8RN44PFpwAw6KY/eqCr0fQrXFI87jC6uAgAKM9wdVzGsKQhn+
vcA9LPGgIUbyGuZEuobPiplPEP/Af9uBsIIaBHwAtEuXEpT+nLygXvs85l+gNF2h5sKKsJL1XHq3
IE2xaM/KV7dd7qGuu6TCfckUp8vtlQHwZEvREV23jYVcENqmVCIUHqBxOKwq2Txgu2c+IVfUUr2K
71OFqiSK0k9eAx+jIXAZtj9SGStEICIBC8azL2cPo6cWAs2KURcoUIN0gIY09k4O1urIo9ZoyQ7V
MbaM+BCN0fKc+rrIRGljt0zZwN+1HprAaTcs+AdkxcYOZLz2epBQSEdYN16XwiKKZ/sYGa55GY/4
SGBo1N4g7NjdDm1Y3jqhMb2ExJ9LgV7CYdIZ1aBzq1pnWbbOt8Zz5qVzMNzWvKMxVgYTRp2dEXHl
k69TtkYnbz1v/Hzw/v8Y64MxlhcIISQQjf95ivVv5Y9vxbfyX76VP/7lOvlevWD6eWxz/mv7Fjvy
H7/0X4OtAGEuVEdsE1YXiLT/FPfTsy3SGxdnQCZL2v7yv2ZbAlgJamiIlUkpPWB4YDD+Y7bl/isT
bWAlmBSgA8e/If5Xs613vp++a6IvxZ0JnWKhV/YOPAICt3XR4mn28cjEKnWKlxKDoa3tMWCPwwZ6
7JK/ouqCeEWQvaDOzJ5m26xrUqA5qexV75fE+2l01uGYfBoqps+/vOQ/pILn8dp/Z4Lo7psojiGZ
BrqFNwJs5u34DeF5ZnJZ1Oz9IpxogEhri/SR7gAGJw67byjkXrstZOPIYgAN8foDFMr/cAMSFURe
lRc47+yRwXwqf5QA4sniGJkv07BWghhlJyGytih69vCwYMfjfY75INoh3Mff38E7yM35FbgQagUq
b67pv4fctBJeV17k9b7pI6367T32MaP8uvzIQfv9iFG/axcJHEdjXgPmYm/ftbuE8Knnqt6X1VAd
uqjDbrBTz1VdBLtgxlJrdunFMFezVwPkgjW8cPC3k3XnlKI8FaFvbG3DDr+1UFm3DcIO9wj1D2u9
L7DfnJpjX1bzvkHLfmsopvKIx3pbxh/wPPBG23oqArzUW7e1wSQsDnmRc+1+AaR8NJsW8EVShxcR
nWaY7YrmsrPEV3P4tIyS1Vosj5XwnR3avkg/tNmrsBcy0CF/warQ3+TImSx+8HOIi3t78T7//Qtp
INLbRcqWMJlG0xwzmRfrL/gLUMlbSpPOX632jh36W/wvvqRhuAEnjuubxYEnObGxWxqC3d+va+nV
//bC0rGZwCDWaJ3DyNsLFyrwVAv5bO/jwrolfUqPHgcE0wI0FKlRWlTll2ENqsW5LGY2NIrpCh4c
hlgBfAjIXdGu94HdOBRKq7P4bRAiR1wxNdjnaYiDLqJWTOCM8iM9OMv6/d7RENDwURNRH2Zlb+/d
7AM5zCC694Gwyk1tOM4lMriAfwZ4tmOPFLXX5fsu7AoKfv842OI4ZhFVV6BxHu7xnwAkpx0CC3Q2
8U1sAX8EBg/tzTyNixPHmqbJ97+/89+/tYTeZIE9IyA5MuDU+PVbk78YJupp+Z5mqB5RExTAD2T/
vOjGVTDgemBGUICsj/bnH16YJUFbmC6yMU7wbnv2VhFC3m4QPRlatR6gTUGZ6NrN35/vHXyVaAO4
wBIBmDIejoDz9vnKXBW2Uef5Hi/Pcu81dXbRhPHL3y+CbuofHkYGnsUsSkhqzndfvyoayO0pLePK
yl9DL2xyJnHMlqPSbukgs8kDY+RsGToqBLFkF4WTv4pILnewYbZO2cecO2B/hByQnu6Qj4gxoTrk
WKnsUOqCeGoiW26XjKVcY96ZrndtTXNzTMbeB+vEqHXAomNn2GO3TXLUDmHi7M2J+Ia0n0VdExjb
Sk9k29gRJ0CKJcKkubkJaG9uZO0j2U07cAURy1/VuEaAWgB/qSggd7BRcUwLlESVm5Zf57eMl2kp
hF36UizMbFP7rlBLeIF9NOaBoLwaiyKy7RFOM4PyYEwB/SPXDHZ5lbzSeQSBDtVwVdsg1xBCY8EJ
1ncZ4ZswqPzFHViDMoue6kUtO5qSjzGLY210iON79l2ZBICmUQbd2lYHpZvdPuroDaC6/awmYGTS
QJh9mkq00iQXy4NUfhMmPbzGQhxLo7LAUfhUYLWFIlder4EKfi0bWOdRX1j3KHuRPCQLB/HiGjib
pK8wSmEYROBKoITSw+i6+8bKfiKfjg6fnZ+iEYmrAb0jJMdUu804QDaY9KB51hjPnvbFlWETrIPY
9jeOj79AL+GhEctw23OSF1vyOZwauTmj5QTO5w7TXVmcyPcfUhE8UoHg+NY33YYhQ7wn+cEqux8k
Yg58mrIFwZEs6LOq/oYEYx965Qsd8ebY9orhmMeclDYBmEpo7msoiC7TOW0NmL8ig4TGfz1c1t2A
dHj2Cpgw2Oth6SZiBLNqx8IBMXrFQNrCJHfwNyB6rrOQJqKoOQMgkgMp7GtzEyrWeaWPzLkiv2Iw
pdbzkL0C6WTF8mVnDykmgUw5GEEHZSYIqCVKBytLUmJPYfSKhRKLICZam8nob4y4Ok1Qmpk3cVLn
S/FiV0V+0wNEXruD4T+0Vr6j1/RC5w1puNlsLt3Qe2ReyjOSnp7cFHDo+cOQGVy3btNtQfcPeMBp
PNHIstEVKJwh6KEqTl78kJzRiew7FFwDyuH8xTfpZGescNGxNc4Lt1m477Ccdqjp4wZYuHsMYB5V
QCKDUGL2zxYoWGFC2HctxK4N5DtWpFRQ/CctO5TobMPg96pC2Ss/ZgXZgs/fmmwX1VfmyrKG+DSa
hrHFXDpZK59FW3XJy/nGuV2ymB7zx9TgTAsCnhueefsZqGyw6zsgHIzN2Woe478qCJATHPh23hxk
zFu8o3An7gmJplXSMX5Mp+FUjRg8ptiL7yasX1YFAcxodcDyQLrihnHH0s3++cCF6dxZef1cKfaV
O6WvtVZHpCh/OYcLHOZeO4QDEYkkEpRpxAUYQUKu4QRRLuyBhqb6qh95iRQD5EOMQ9dkyd5qcMTB
d6z0lFc+zdyaqESgQnliUc+OVZ3OpxOkf4ifiFXuHCFBarnp62yGdCAR5y1IkoCSoDfXtCXSGZO1
IZ7+KHOCiW2xchGraUFLJE9tyz6WBr87EGszl+GaMzl7VF1eOvIrHc7wmCPk5e71OSj1DuEF+MYz
OGoOxt69tip3OdS5c0e9UyItw1ahx/syGwnYYhvEbj7wcc/VBO5Fw9pNbGOrjx238q7PTzjO2ave
EnXi3OmjwHOtu05xY+dvoKwAtTpjRJshZNQynvwodQDy6mWDuSve5A6Kn6J5NlMJj68BWKuiHF9m
lkqDp+s/kc6XBBMn9h+r2SGiAsjeEk3Gm9afO3xr2L8pO5Omz8Jf+TQCc63B3emvg6tNsnaW6rRE
GPei4sn/pJbp4hyJk0knYi7QhzEBWssZD9Bk8R+9XNWItuEixJ34067VwFsfLUxWfa92SdUvOyMD
0lcFeBr4Dm4HQauNC0ze2PlcsTNuqtXJc+Y6gKTDLdoH8x5pEDbizIvUK2xaCMaIkd05RJodii/o
MVcsuiYg8OSKZVVoSLCPM8HeBotw/rpt2jwnJTvci4n6VEHlvo74wXqgKjjH31xHR7Q7AIVngp5N
UFWHOsVgTJ9x9MGxPmDsDgSbDeQt2cl1uWurJtzAOMTLQafDfYJlZj8CEzHCfH4y47o6eAW7245J
rswpezmvlbIrXlI/fi2X6ZHZHg6vDlNKXBHMjT5twoC4mHVsgbDpMpA5brZx6cCs5JBbK9lBz3cw
74ELW9Y7b1gAHrnYM5ydIhyh83O4mWldxwd4hBx4c1dfEyVrrNTiDu4x0OfWKVxoTjFOpWIJdlk/
4qhU0ZVNwXMgFTAiyRXGjnlAXCV6iT0NkbeFTHaDUMOq85N2j7UtqQZ+gTgHPodYo+wmKqvvRpAt
DzjPq0u4xtMmUt0DzlnRnjonwQ1RiGdTCnzKirkkI8ZcLu5FuLFtdAcjGtLOQpk0gC/gDSiaV40T
e7eiLzrNCGV0NeLmkc11dfR1AZfF5Mn10lzbWD7tPDnBjgiil95AtD71LNq7WWivrXFpd9loLpeo
QJrYIxPsdZlXeQowhECui+O93THXjw+BUdTXCQ6KG9S+EuwlcpD7sjDXbQ8rYcojSY5SDxRoUBrK
mTc2WM3PdCFh6wZ0RESNZLEZqm5reRKhivo51zq0Ab4XKzrB49WA0Cy+Y3a7V8DCGHzLkMun/FjH
j0n0s1bxgqNkIkS/a3rnAgrI1yiPxp9Z18QoMvrhZoQ6vqaA+q48TZSZv/cTybMhYoIWOkSIImAp
bNQoSLMaGjR0mdC5AhRTCA4LmqWVuKjq2QcjhQthw6nbDpHckDzfGtgSQ9wmTTT7XTQDwfcjvmkU
XxnoTCYV8VcO4xOM64vGzf2VnxSgrQLjJ6Ba9sBoZVsLWatt1hvfnI6om9bCPnaLvIM3j94oBvGN
YWebEoMTRM+BiTaJMA600k301Qp2ra58lgwKjrkQlpI+eRVYou7imPxJhEQaRg7zk93JWn/hBSUs
TiBsGsPXMTUqeOx+/qmse3kpF/N5sAgVhmify5AWR5HVzfcIXzfCG0Iqi+t1qCSSBMdTvezGjIzJ
pIZDhMpgUHWO49LITprMUEcEB2hy3RZiPFNy1fBXuqJ3mI1vPJtt6qOGwSEj7uzJx3CuTLJ1U7Bu
K71EKZj3chxfggG/g6wc7mKfFRMGBfi+EkmYhaNA36dmbgi6D/tW62uEnNZg2dKXXsQvmVM9I9NI
juyYd+1Cb7yDGwmspJ0uzuyoBEgypvHRbZmPJzWLrxSQ9Q71l+ayNa3mCVGZLylnGqjffc0k+WJs
CGoo9mZX6cjdYM7sI3LakV3rcIqWwnKV9Zx4g4++wuj4j4DtXtRcnEgwptvFmxqyQPtKNeQ1hghO
IgW8mwBAW3cWxkm45DwE1rgdLEhcnZXzrEnjXssRBKrZCPUlMXn3qNh1W00wySUrTOWshh6xTxIs
3mmBrNomlkAVK7tEc9lIxseiNhBkaFhuuOcMgOXm9ZhlEEc1pSNsyXOyOp6uDaRGwJEFOkgXZHzD
oMi9W0zO0pEc01oGtS+TdFVXwFgQIwBk0bdHEUCwMeLXiNMewdxu25bOdWRzn+cTvZsownS6U+u1
CkF7ug4lOJeInIDiGsdseza2Bje8kvrMLOcqRzqYqmWZaBB5LugrlLyeq4KjZ2CaehMxuUQoyORj
o/Wz73pgezOdSRRZ8ukmc7vsvu4HdKhNvL0jOEyThz1STkW/PZ9yDRIwp2SAKRRIPTjBOOIUKS6T
A2hdTditfy3gmf9A9C5Y07WAThP0zjpAwxNpclYTY5XwWz62/EpTvJqLab4UIf48OafeefVTb4Kn
ZlJJsfpKE4KnyrXdIjZvgXWHjxOlXsjJlSrjp25UOXKpDxgYDVcOAh6rOdNnoOYW9ZWFShM5FEEh
UndNUGII1mkkJ5TztWXGWPQRxmhGZqiCoGKQOd2F0S8JEVddYha4bGXN5bWgxjqVJFiJYd3kDZIm
TLbHlRGPYhMgyrljtXPE9XyioZR357M3mNinsQwf/174O39qL9BjtExhea5pvjf8GNIBRal0zvYg
EynEbRq2Ttc914qmYGoi6bigzMBT8JW7JV92wJR7Qo0CpvbZr9Wj6SeAq2IKXZ1m9B5gcdfzHpnO
3JrWtKztAoqwBe4G1J6J3to43LoFqlVwhUmAu+jp3Mg810jQOn+gWRK/uiDd106HjRzO5hiLd9rz
CadvV03FaTIECd2gk1KPGqgDjUy9lFnU1w65l2GKf4qwXtj+fe//SI2wuSxbZuIy0llgrGlu1Lwb
J/LDYybE9L9vkTMRsBkUwDOlK6Cppr92pFJUmgqQ6QiYttSUvjeGFy20w4NrkXQVmfMpOQde+vgw
DdluYiRp/Ptn/UNTDIE5umxSYI5GP/ftLdgQD5zEyvp96sE1aK0lPrQNeVLsonaGpQB61+5ggiFL
7A/aVeIPbUTK9wDjJLAiFr2kt5dmZwu0CoN+79fTsHII6htU2cV9MroFACalvvZmGm5Dc2Eqqx3J
h2J4CJS1n+1JPP/9NegO3Lt2LF/AEx6SAx7L+10fuLd6U8XVmO2lDgK6YSA7trSHbPD27D0fEV3/
fkn9eO8uSX/UwSwE3rkg8X77+HbZmZSb6Hu2oQ2cjmHwto74J5FXj1PbDPAFjRE+PHNRQEDF4e9X
/8NuZk7ADWATdR5lvb16wUu1O9h6+xp9yE1GQ2ddUlB8sML/8FrpMluO64AF+n1MxWmKGRK5xH4R
iVz3qCBvENv8Ctj0ug1Q4+zy5IMrij89mA0Zzae/jafye7+nGosX0pKi20dJ2l5i0xcA2ZTNkZBA
K2f0H2OOT3AydM80Q7SYcoQTJ6FABtUADYbkx5J/ICzwjumtG7N6jggTncVOE/jd4lIGBM/AVOyx
LP1aKWf++U/ym6XkePlUf+Au9F6Agus5mEBBNkOxCRqU964R3KO14ILBafc4gF43lhVscKwtt1UI
ScEka4ZN7H6DSv2kMGvITe+pSWA4DMl41VvZj84f0ZlzsB/8YMXpaPZ2wTtYnjnw7ll5wj2PRH6Z
tdj+pObIi1ogEwN9mpzk2a0JNb1ZcmRa1hGR0lNMk+yz3SmlJavJaOOCli7cV9FMNKbI41a5shDu
waSdJMO+HkWHgmOafnfbg9OZ02aRpCBM320ouxY5DgBETJijPt0aXbSNPTo13gIosSuZLempY4bV
NtQl7Y9QdFjD2Lq2Nk3AESHwZhORZV4NrSw9tjsfbOliNse/v5v3sid8Mj1JRpgD1FKA/dS7YWkg
hqmjMER4O6RcmJ06WnsdCPN8LOiLeVr3NLYTWgcFnKRhMM+PSWt1LfMae2zfo1UbctItaZNdKLM3
tg6U5u2g8+YlIytti2i5oiWBvL1PJzQqPoxnv/Et9TNAJ3el7bgMpc13pxm9DOJ8Q7JJUoq3N2Dn
DT01DLu85rm3HHxG3OKEj08D/8PDZj7Hn2E01Qdh9feZq+cg3uCiuwMQ0ZPv3mSRLrYavKjeIx52
YY28GIuVgCiL+8GFrN8jDaNDgVAIE17P8t5HGqYgIYKJmULKnq5gSt4jZlR2aq8rX/MFmrrn0ZVK
dHcZD1INkG24mR4t2LBAm3NU8YtFCY9pg3XyCuq9jBLwzCWvdM1YUrzT3z41NrN5O6cNZ4TULn9f
eH/6aAzwGIA6+FU5v02OSypXSyyx2scYFmGBjbZeU0IvLXCmXk3FBI9k7H/oeunMAcc04xUzvQ8i
1u8B0gMWwTxRA5h+PyZyq289JYTam7L6aQczkCkL41Pk1q01+nEfXM36fYLleTYCHsx9bVjQZ8Lu
r4EI+TkfZQ7F/BIEf6aQatNjyaW1onUgIocGLgm1NjVeId8R3SAD+lxNVXblantRaUYvyhfzVS7r
5TBQeK8ykPQrWVDZG2E7XKX2ePP3z/T7OcodO3pQDPRfw0jentaNM3lFO7G1PGOG0NHiRWygXrft
Qbvj1EpNMpj5B0PLPyT8XI0VYQZkqIiGvNtJWEn5Y1Vb1R4TG5ZwZUsK8ck6pZWctEMN/dQITLTI
0NemPXUZ2DQqdc+QfjtEUKsyYU7SQggZFKHtB2aTBSAuaK2IXU02q2xKzBhxjo3tdM/WQr517omU
gsLJYvy86zwdzRKHfq0ev0gLGklGRbUusJpHst2TGBWgpJSE9lOOdsBKGAz1FG4hCKUWahd7OpkP
x2Dv6AkleiV300if5DzbqHIUgZm5fdeVsJt0XG4ymVCEX23M5NdK4fIM+bL8v4QNmLgAeFxLYiD6
PhvwF8x50QjfR3MX32ImRVOA8mVnObJDLFABVZQUueBZoe6hCSIdPjSySDC9ewuRcLdBmB1Y8z+x
vrBGRqNzouiZtsrZdJ315TzalEoEYH6K5qJg3H0dp3yEvy/K3xNYJF7ILkAzWaZlOu/ifRNJRrCN
1+5Lj8O4RwFWywWyJWQ8XEaYUq0Dfym+SD/0NkiaZB+cmfL3+AvC3cOEEqUAU4j3+J5Ag13HqcTS
I2eKVsEauhUZ/X4/pxNuIz36qVROsU7sODv26NFtMskJORn0sRP9TygC1JvehC8NfpklInmntccA
CCv2r6boL7K5ejaAR6JXyfyB1gZOK3SqJ4xFwhi1D6WnAQ5N9pSm5N4sdI9v0u3cRSV3TT3KT2YO
P8EMTs2gbash4u5QlKRrHwWv/IehR26YP5HjyfelD8Am8xg3/v0j/SGz8C2yb9waAsmp7Oq3+Euw
G5jVlekYV/uaIcV5QFBIPRIGYIvhMNtw6fJxFWXLEcVwvN0SMgbEURkeqON5DLOYaMOoJrDXnNZ3
uY5vtfuI0FzCXFx9KZnob6KZWYRnFvP+73f/e9wDFU9Gwb43KVPf10h9ZwBqpfGyN3yJpgHzRR0q
spl25LkblYfFB1Hvt+TZY02Rn1KUSTIZ09O39Mv7ikUb4oREJUhrGxS66hDu0ZP78yymPX/enqHQ
QHwByQFoBK1a5pxd7a/sauq3TQ1nxAHMsgKq8VHweH9Qnm/OIa9lv2nUkP7/f7k5zNXT1MjKbJ/E
4Ai6hnuYSSN6PWXN9Vv5++v/w+X0FgepZAuKid+OnUw5LYPIDN0MvWrhoM0GCZVsWTvUjh9VxP77
CgEhEUlEAdEJkE1QOb59vLgZmDY2SbwHv+8gjT5IYiGKppMMdoyaAki3GRkJznmcGaShh8QZ0XwX
RnktK+l9HiX8wnTAucHub1rXn7a127krOQ71dmSPbuiutJe5r8o9WojuSnVlcirtFCEgrb+ZLF25
axN+PBnQ8GV2fQdKPj2mfSng1mCjYYAv36S+rw7UMCCIjSqBYYoq9dq04wGd23FHR7LeNlGN4LYV
2RdgOQwmKtlNC29+rb17955l8w7RRTq58OY3+FVFMPdhliyDMWzy0vc3PTLziM0aL0Kj7cRY93cY
Jls7xEZTLDCo1ELE0WkbYgnYk3MvK8ggDH6zwr4AoOqAA8sCaKNFXe5KJZOLPm0GTEokvgYjpI29
7WG9GSTcg6HCiP7ug+rkTRQn1gbGZXvpu/iUQXwTX/sxsPedlzkfbDT7faKu9WG0xhq2Ww5KGO8N
TIMI2S8j55QHQeEfznWPnYMaKVuTyTa5VGoV5o2q63IfqlGubQRH4HToDwg7foOcF35jaU9e7zVe
il1i/D23UnvnAz1ELWzER4UFtJ0NHy8bAiQSUE25Y4gg17orsfPtxXicq1GeAv3zadXddLH1CONE
rkes4raB09vbvinKg5W2/gcNp/eHF7A/NhQ7mDyGQGO+W+pETrQja6iqcbNggTijfPWR8sz74Hm+
hAfCEEEdFwEc3fr7JVhQhTk0ArSMPe44m2qg/TrgHbbJFH54bWfXvBvjo6rofVLARYmdqIzQYddh
412EijBqTN248SBoITvA8Atb+8WsGbshg+XbjPQM22mPVWMiaYGG4wdtLfE+t/dszjlwfiTw9FPp
uLx96LkucuQNKgT4XYWlwZS2fG172aSpvmDoBEcVdFhkC+uRtkO2z6U7PP09ap4RcL82Os73QIvc
opYB9KsB4r++eLZN42l58F3qZsZmmOv2UEi7oRCHFLVqhiRYo6DSfpvMJbzmRcrragJ1ig+i/2Bk
8MPjwcNAFjFXNDsW/9lsLV5l3ZLdxZg4ZXFzPyIeenQaj8fpUHmva+mePDXWnyxMSNB5KXFvxLvh
1vYihbe0kX+QfJ0ty988IwksWk2oGdk0rjmb3z7jnHTo+HKE7np21Wm0m2lnqkisg6EaLs4PEfRx
fmuOkXfCGgb6CQ4b62Axl02ORc96IQXbILzcrO04jA5BFPsbr0oN9rXZHqfFelVgMQ7G4AIh8/EQ
SyL7LrMKe6uaZLiAQtke8tptQAAsPox9b2Cq3W4NJ01Bc+BmlbvdAsKn0jP20tgVylo2TeisIhUj
VtTU7fXEX+6UOwCxiKP72XAMJNDG/HZeFP5aGPs0cX/hjMj8LRK336iOhysr8WC9VeWPvy8Z+7eT
ltdJEx5MpUcrGAbz29epoMsnC3XTLsoaeie90ay9dDgl0fhQFDLEVFKK3dKhSJO4M5psdLzWKT5R
h8xHDwldXrQImS+v84BtlkLMuqyzyPxWaz8GcwmWS34F3SWkzpkIy/JAI0lzfGN3n5mDVpIOLqny
zLWJIS0DlVbuaqsuAfVZzdpwq099Pvc7fOIeCxrSMFCbjzIb+Vu0QumGapO2kYM/GO3St28gTbrZ
pZ3i7MTA4Y1JnP3VwvUYzcF/p+7Mmhs3sm39V26cd1RgTAAR95wHEuAgiqREqTTUC0JTYZ4T46+/
H9R2d7nsto9fbpwT0eFwtWSJRSYyd+691rdMlkDbObrfYbPeymFUNoaSKwhx6ggrs3R2kxlXHlFp
HWbiEn9huMg7Yh67dAYNAyQiAfk/VCxMESpegzjOUxvWyCTx9mqxk6w71dH8idAQMmWxLuvm3dAb
TyaW1dXk2ndBFL9z14EPznzqgMnP3oWINo5hETs3IJh0n9y02occwnW8iCovB+G+FfQGtiYjvw2D
SRZ6z68c3cz4ix7OH60dJhcmTW/2vt8VhdMYR8woWTt9Zn3HbeDcLM9KAxoQigakzT9fqvbvTi6T
j8hAoUYnF0Lqz2LmvKNXpXaSHRY5lUcwsvuEsCw6VBjH1uqcjxtDDZJTJGR00J2GDa+h/NIG3vSx
r6ngnSFYM018hD5zPYTiGMwk32iofEZxNYVE1NYTz3WfIHnle9cVNaGnuKzLJuH40AeeZsr272UL
jEgvEfNp9dx/kM0KxcngGai4FF4nrSr8NDTCTYQk/uvQZ82FgX/gaXrU31ZxPBNSgE4jNUH4EJlU
+yHcwSNiLnfPRPZW4o/ZuenEzjG73TEXhU3gYNkfB5Vtua3SdNMuL4eJ6YK1z/uv1sTaanuOGSXq
nXxt6eQRkljFUyiVBAd4qZr01tRvOP7IPeg1xtlRVCobd2HntH2obGreSJA3mvAjekFUoDwQ89+t
6YG/csOBio4efTklf/uctUJkaR6iinXgbbKH8P41lcXhVJqlZ1s8EH++Xn6/OpkqokinxOKibv18
SxdpgTJ4Lq1NRlAP822eBmRz7h7NkbOLZuD2f/77tN8XllzbAP5y40WmTjDATyWIg7yN1ObQ3KBj
Mvx4QhlK1rm4jnMGUcWsRoeRCBHYKoIoja7ZgQLkc0wJDitzHn64QYwCiE4kwZR/czsOKrXno1Zx
LyJK0OS2qvmrxKJsLqR6o4wplsPdChpOnji7sYryZVq2kbCASxuTnOwJLXtBv1j7iUAVmpSx4oX0
Ju+xH7f7WThHcC6kQLXG97p0S28eLBJVshc94rUrqhw3kxPMB/pauq91I42VsrlvZ9a6tuQ6fx6t
VUqp1YA2fUJRZvhujuBeQ+SLRoSnyXU5JSOWIIysTD0M0pTbUiynaU6URlhRl6Qx50yXE5GjLs8q
qPgEWU83vRYz+1vas85nUFAE0jftDmUxZ0/KttumVf1ASK+y4X0zgDPxgiobZigdF5I/lYgpwFST
d/z51Yz1HpM/sGnsJeShRBnidfpQr0ekBVCk+AlJpLd7M05tHha2ixiQzn6U48ybOLb7SGJK12oG
+F3GH10ZOrvW5gktIr5FDakgisAFsVYi/kbzLbdN2DanWENFRE5KybnAXxNCSXLqYVB4VY8RtZtK
scWjBI42j3nviNDeZrP4Kib7jdwb+K2Zqe95OvtrPDWGzw7GKrYmZ9vXGSVLTBn9+bi7grcPpSm/
QeEUqFwqHcy3DNFdQ3Jp5+P4XO3/33yfyy96KxmFxAuV7b/+7y+/eAFt/+YP/idj+7b7aKbLRwvO
6lcw5/Kd/90v/kLq/gtLp4bAZLlB/PDY/4777f3T0Yku7kcX57/+418Q4PoXZtz8vxyP3DM/O+dE
r0tY4eoXLtvsgHQbbBP1Befcr4hS9Qtf4X4qeKCWGSqv5VdEqfrFoObFz8ilFSenYf4dG6ers9n+
UEUv9wMo5IKbIHQA7FQ/l32NQpew0EwmYvH3zhYnu7G2lXDvk6ACXJZofjbRcOmx/IN8wEAjngHa
bDv3WzR0Ge3u8BBE80PaiS1t8o2Gkj65ZgaItBkupg3IMOiPyGkeaiB0qQw31Wxtk7nZqYQlRYFv
ZhUQjbXoCPMm4y5hxJklzc6ss30qjFvRWCdLGNuhNm/NQKPJslpm5oAYNlPl0mit7xylupuhvQXC
wCxHriGRm5l8nbO7KWS7y+etRcCYbQ5Hu3L2ZDld09I4Feb4UBlcxGVxw9jcryZMa+h0E4wfkx7c
zyifPCcw71sBBmNIznlg0r+PFiaA1exmIr9WSZjdypAAY4hbAAL7b7JxERk1T4nJWxaqJmJqsQe1
4KMGeFOk4dVVfm0iW/5h5d3849P6kXb+8wjtHx+ijZHIYDGxan66yhMjrbeRqphoOABNEqW6NMrC
oT5b03S2GzqBoLHX6Wz7Cnq0nk/mz1/Az6UzhR9mLzqksFfspTj76cDD8eQQ/4qrFXUispn42uma
DWmn2qon4NZPI/1sBqnYdsF8A8HxoScx/prsCmWfC4bK9upjMmSzmUUjkBEb8cbWCK4Pyvl6zJpd
V6fpWjihslcl4AMGm9y5stzbFsOELwbWwQrFgD8wt0M1LFZlGVjQsoxDPTJjjrCa+l2rv01DMK2G
cb7tCFol5IlugK49GrV+COzx6CTdgWSz+qqsq/Dw9/fIY/zWlG35XX7ucP/c8T53sX/96d9+1//M
bZIr46LC+xPre9MVL2/RS/Z/bpqX9482+mmr/OUH/OJ4t7+Y7GhMRQ3d0lxGcf90vGtfsEuabHqa
Zmv0k/61U7pfWH2C79YxtZtMwf+1UwoiFlSw0Pw4GtZsp39np6T/8tutklGtiw0HYz1+WceiR/zb
urUO82qKqd33TRyHCXTeNj3bLTlexO11kqVHLmqyIzwUprFdNZEkJqCA1Fvakb5nfEBEsaY3+zkq
LHEEUjJ2q36M+SfSu/h5jiu3hs2P0dAnFTC8mon72hRWo6s+Yw8jPMFEy+FImVP1TIpCVHilFhfN
iktPSLsxzFvHxwZvP7QDlacm7SW+pep9CIs6amDHfK1mEur9gE4NshZiTTOv0ENnXs+DO9y6WpfE
u7GklbvWyWXSd/WYNDiuIayRUIYf7cbQ656MyarCITdZWkjEmWHech0GhZjWPaECWjJU1rpWaugj
hpOr36NYLWdUZQ4FkWkq5oU8aRPbbpCHTzU2V6R3TjC9GUKRNwTwBYswvejWTlINHalYZv8SJe24
B/6d0/6vRPyMPK7dNYHJ/WYoVZVxqmi8IdfFHroV5o+Cq/0Kjb8OrARP170U+vTElJ1wymLWA4nQ
pox3umPTVTHmJqU5PyW55VetbRz1HKIyW4RyMPIM5fZsxvPJiPNOu9Mp5cnGNac63JhuZbiPvSzq
/VRHLWekqyLdgiWm19tp1EhuXRHQ1cT7um0t9ews70vq17PRupsEu5hz3+KiW65tbFABLvYnJCJY
zqd+ebOifSeBTsuiAjUaSvMAK6TeOamTT2cNr2W4zgl31s6h7SDQUWxJAvCQ1B5BNpDBOnW8yFj9
nkz15BcpatOBcnBfkrBFmCNstKbWdCyN7bTugcOcuMGQcW8ABJlmU27iVJsQWePSIrddDFgVYNDd
MX/aD5WiYQBXAvdKAQXkm0lwxw0Umn/WP+qVQQNIIBZhfaB7tt7hLO2LvtkPY1hslUzNlxG4vl6s
Hr7BnOMY6kZxJVg2l9yolD0Un5TobZO3riY1C0/mQoyorjqBJouQSE4A3ORz4Bzp47RHx4Q5Tbhc
fZ1FA1gZ1YzeQehkW8cs8sdYWsWpN1ILDvPiNXVLKP9uRMx738Lvciob4GZXXsAAlifkJsiYUmv2
Z4QIi+5WDb6G2XiXygoMsEzD/dSBmK1tu7mqRLSkGZSBZ4+GAq0zAW6RGHd1qaXcK0OYBUQ0bkSQ
mb5ZwB1HdsoxSGx9rMnuWCOjqbH70JBOJqu7z6Lqpofk09OKHVYdNjyaDJE8BxHISGueJFc6hK9W
DlbM0qn2m3U49ReaeRlad+WuKKqProtvUmRoZNjj4suklOQbtMTISp6y0FHQM/MVJEBpQaieW7EZ
Gfdmz/qfcmVl5cF7pkVbILnuDRcS9aNJCCgDinuohN0x+xEQbl2CbJt0/G4X8tChM1nXg8InXxn5
WsnTWcE/AcMx6yQqMAvghZEpYC7o0cxT2V4nkWLjnSUJkH7ouB5sG8vCZM1PCq8baGww074y6y2x
FcPRiVKMM0Bs7rBh3AkZJFeZldtY17KeJlpj+445mn4Kawu8a9z6pDhC6hP5fELe2ZnelI8W4OWA
OAfmWZ0nEt2gZDALGJ6AonsSI/TpIU4kdEwjGE6um1a+SAH9upFlvcm6+V7VhgG43qmvRgjRm0gj
zILeJxEVkOFuLJfRXShb/WpEQP9aVkWxgVIEVjMcCEIxpRriYVCZKenBwmFC8ehbU+08Dq4evlcp
MNy/6ql8ah1+KOShaaGIZ+KoIpVZuis/1YBl2dRREqnR3tHbXnqBNuTQ3eNyOrdY8b4OpTTZ40oM
WINRz/mqaPrivqiViSZzpr13Ye3C6C8HTfNTCe5W0QX+rWb59PE4aRxTgzrYGAhseNE+OhjK7MLR
or3V5c5wHsGcNMz85uGhFUZ6mTBrGnCyXNFbhyqeneM8d+lN5ERsUXUVkMyeGJDdpS7bV+wjy/01
Eo9pS9JaD8gR5bMN1mGl1vz0hUc6HN0gbffDYE/bjv39QPDMuMkiXHpEnY47BEruFREmA1RCrsBG
htGWLqx8cBOFqNlBwRDbMW/kxp81a0kdwuXFSvC+cG5Jp2RgieJ7LQZ3nnaOaIhdp0NG126L1h/I
9IhDeQftz8qvSWB0fLcRIO26XvlACDtdtS2J01lYwnhqTFW5pKkgpwBI1jmfWuOmNaLwDjCGPxsN
bZa4ssgnnBeSQKKV59zNSdvDinPGSWA9FkplgDJz6rXMajREsmi5TaArqdRIkrPp3EWWs6CRvxXJ
dOhd+QI9bgtfEfsNo0vgv699T7NR0ZzrUqMNZDEP8hjctxdIqNhrS9446o110S3RKAwglV2hdvEL
XQ2sLhkD387urwDJXfShi09RAGwaIb24AeO2s5lh7TlWyIaVInto7KokV51R4n62O1o0U9X25Ffi
HcRxVTyRctl6ql69ki8FlrsxsXXOkAo01ua5tmvtLg6tNxtF16WMePIQ+3WnVpJBsVGcqFXIrbMC
CImdZoZXRU+0zHs2mdUTYzNGCU5qu+YWGoh1quaq19mULWt8dOdR6zw3V6uXiWicZxnQjLoDoKUX
vD67BvzJ9PdZI7P0RBi0cYqjQrwOCSQ0muoMXUPLUF7piLW4gURPXowmra2rqDGzbxtfe56IO8NQ
5JuBSG2V6m5+pxdjF/lEPXDhzJwe8lxnHe0xao5d2bmwbRENfLNyJ7yopjSP5EhREdQgwmUHFV6Y
Y+wLAQq9piG8MmNDvFDVkg2IAivUdoNaZ1fxADyWT1OL1FWbKellKOqBZGGnglOsNmms0idaJMQm
BUfrs9mBC07HsfJCdiwE5s3c1YS3T+GJYCCXt1NPOPbBz/kIbeoLoFFyOBi7fXSl6HaUXlJniyR9
0ajqhMQiBuI8CF2xqyZ3ZvcjkHX0B6RND/Ab02M6pcapNPOeEA3XfepaGoxxbtJWboLwMispJY+h
NsUdLyO91+aZT7eOOZpmM1OvhDMQSVSbFhwNsIfXUZr1xGe7NQECUJl9vdGfJwylV/SnMZkRHZo8
ZzK2n6Zg+N5XnaKuNa3vd5pabPQp5ugarMTapuk0fkPC2pAIMaIeXbW4ul9AAPR3WpWZT8FoC/KV
cjITV2FLxuwqxue7o4FufJtTcAscSsqzkHFyibXAfanaerzXyK+9TujTQFEuCLZdqnALrqzaZz6j
OuCSGnnqm9iYxVsnTPJolU7S5mesOPpWl3acqzDqhrU5yukbPQMFfCL0lFURJIa70osgPShmUh/N
zh48ddb7dzVvsGepsnUeaWw2En2zrhiHkvRtbhq6Gj7pHVB/1OljnK8rpUFAIjksnmmz53fW4KT7
AUQz1iKk3dgVTWYFZlDA74FhaKyG3m2v2PTgYalTP2bEjdX5tLLGQf8m7WqCD24O0euUlPQW8yDr
j1UyEw+jB3gNs9Ru54NDja1qVRoeppHthbARST5vhCUqiEV3FSV6k24Z388PuGv1ytekhmQ+HJWv
RWuReyEK57UcNQmgjyvUuCxJLk/pmLEIQh5CIqyZ0Thc0s11Q5vjGl+hto9BOnD/GfMhXEkZ5hko
RTO8wWFFkpMaK+cpGdnsbTVCWTzOmfJddmaB6zbXyQNuW9U6zW7MrAPtR3+s8QM/z5FhvDKNmbAy
J3r9Mckw3Wu1CNJ1iR7nqRgZ8G1SpPxgqUzzux73vYeRKqt9snfhkdSxPfqB0qf9qknS+kFDFE7o
djHmPno7h8TlwBl8N3UmcrKVdkQSEc3y0DaJe2am4154f4rTAFNyaeY2z3k9aL4DVrPwkC3osKIh
Rj3nspT1Kndk16wDhZwNLRzGfWMqw9bI2QG8xKLLDOWyZD0m1VieYWPE5w72KUmqBoj2wQyNXVPE
VrvO7KyH3pDAZ19HsUn7vGik+4C3Fl60VdpfNUWbXrnHwBRPxtg0VzVJcBNLIW5OzTROzCMkVtWp
GZ50Vb0jKLy+z/sahnyHRPIMAEctb/p0jHb9rFsvEBLI5uimTJ5oLI77Gma4j0Omfepqo/0+hqqT
ewAMnbtSxdw6m0n4MA0ZJ1Ha2wThNOSrrmfbiQ4hHt50QyGsHEO6UNamq5RiH9GIZ7JqRF+bXuhX
JGhLAPTgepKt2yk9V+3GGU6FGzVn28H9lZGQB9olJ4vJNtu9LXrnGfrYeNdQbo0ecT3BnquSCDfa
aGR7rEp5s5H1lHtzx+rEIj6V9rmGMMwDRBTUmrznaavWg/HST0WzB9xSnlQtHVeDa0+4MRtzIGzG
rKjAImY44cqtlfFGaYZ8FWfW8GYboXwPq0xB2Zo4OWBY/A1UrOwTL1xnezyehbTXWJ9qry8UnQaE
NdiURcn0EA4JvTfeYjfGMV4RrGJUEUgk2KuUvzUP9rQO+9nwFNup98ncyXs6aokGOmdkAKjCSoe4
DfRkRe+6PjqKOW7ROiyYjW58qkojSM85zHTWcLPsm1WsTgaQWPajWjLZv6kQEfQ++cbQ/8eazHsA
1+UMHoiqCL2gXvqYXAYWc+bOq6qWIdEKs3FoHSdVfdx4M17sPExJGEKgcUCeWqtEzgWk+QxZr4R7
2GBN5GOxn75VLmWb2iXkD9Ru/WGlg7MnVKV4tKw0enCLvptWva4O20FVtD0YTMbiYuz2UwGDFnBt
951oZjjtAepy2rh5kQFShnDuTURYoci2lC1HUu0xiuUep3IZy3Wba35IMwUdrW29mViKFvtzZd0T
foBAWucSGbriykb+tZky5u2Qk+a7fpzUU0Z3xtOVFKZy0I7TOh6T8tIKN3gr5wpbkdXUd5k6TpzZ
bdsRByMV7ovSiC8zTSn0RFH2aLpKf8pSc7wvK7tANjvjFuW9Vs+xjRDZLarg2GaqddXzwN9PktK/
UbJpF9ojIL54LL6XZMacLb2x7ln2VMKJeUW0irEftUA+hbI3DwBb54M9awjtLaOjbw7wIJdGsdXT
etXa1h01eXOLuwXYPKPO66gzyh1pLOJZ5ZN7DQwyDbkDER0Sm40XzFp6XXVFfNPa05o2FSRaQEsA
1HX6DG2gh98dM/oaoI0GnV75eZMxLrDdYV1yz/Qnw2quQbY8k2QMTCRtB7DvbuMzWQduIpBlMl18
dNmwmMJVw95q4zfNZoBKtwImZZOAHicnYLD07kqPgnhHKnZ2CJxE9xBLxOtQGzOCpobiODN5WLkG
VwROh3aHzk/ukLrYniLhPvP3aTd2bBLGCZaw5PD8oTn6R538n8VjDIjw8qBaMhnHaJr4SYOisP3S
1C7tvd7HOmXnUqU5RhmeqqEgncFiCU1rBFvaquoMaGVTZ+/hb8L+/osX8js9EHYcRkL45cQihmWw
8NtuZ9MF+O41e9xPBEYmfStfmSAOINR6wqrOjlNo4iZVoYr48KKGSz+V3P8A80hULD3Pd2T2D8Oo
W/TJJr0JNzkp2BpsFiuvX4SFccIzW8V6rIEV3KA94p0XRvbk1Ao+7M+GXD702qtdjEVBJERUP9L+
UKAmSeNO7wflrYkCCu/OCb/aqtHZIKHC+EnGUKvZ4syjq8Y0BeDSPDpNyEKJo/G2LkUC7AqHpD/N
ZANBaGk8YyKyiB5neB6gE6wlqs6LbefTAQuGceyykOOQlNyNMWZPulGqt1IPSZTRCKpYmpb20r6s
PjuZGOjYIRVsMZFPy9W6VJ9tz/CzBYomVv1efTZGdbO236GXOjejlTaXOZy1RwEypl7V8Lpofy0F
+yitDgxjSMJQzJz5Kzgz1mn2Wd0DKabSdz+r/vHzBhD36fRmFQ17J0KBc/J5T9BkaewCHFQriaVc
R3G7XCfoJokXlF4ZeYSus1cC/Stz5G5fjU2IeYhOaDpPxMUkbrnIurizINni+uIsN5l8udPAIuGP
yz0nICAw8p2Z8zkpGcUk2sCNaLkbOcstifjd2Guq3NrqdUOPcumIrtlNlNfs85I1LvetZLl5ucsd
TF9uY5NCe7sG5jOt6eVwXavcSJ/vhNWmz5aeVS+WjR3AK8C2jY+4J3mTrDKzTnLmfrkdTEEvnEZ6
9dQElSjelUh0sR9ZXfid+O6yvvnzx0T/efSGOJ2xG6AfS2c+oTn6TxLXrhAJiHuOk5ha61gpYwjj
K669tjHSfZGrzr52mnwg2aQM/LEpz05GwFc0llj7FTEACpBhTTdtVkKPDkCxpHynw4VbT1l4Jn3S
J5Q9Vb8KY6O+MwdoOJWemPQA48EX9nhGj30eQEpAXBm0/lpj0igZKIzBG/J4YwN/V+xFVKe3AClH
WvoiuTKEdlcZEYrv4AaSJwyLIES3ZgQbTQ3veMaNEzAF8hzoWQrFVHt2PNUigMyaO45sCPu7KK4t
0ESCApWzQ931lZ3dCJGoN0apIXkuYVrfo9AttiF0Mj8cO7IySqNkaMq1rT2xudQ3TtPCraKSkZ5F
b5lUZUi6vW+NWXo112pOJLEG+IYLeFW8212Lui11OgpJS97obk8YZTgEXmkkPePAmbBATPw5SAs7
eI6YKjyP1kSA1JCXzSaQabSNoZmknLqmzcwikRtSxsJd4Vg8cqYYBH+/BgTMlCf9ex64LsdXpwaE
tIgi9sbWnRY9PFrsld317k6oxMQFvRu95uDRkKeHsR8EhXIZ6YzQKYjJJmYkfJUlCMh0NdZOtBZn
ViVFZ0ZC+wEvgfLNBZnp8+MkMhqnuKRx4pBPaVX1VyLFeAJw46/6QdIzY5ID6L7rONJmq99MGHKf
e12L75Wo1R/qBI04mAI1Wpd9zdY0Dsnt3MrQa9D9Hix2qbVp29InkALyfAjnyY605GuhtvgGSYvG
HIQL37yKDdXMuMSI4BonqboVdkT2Y+ImxnWVl3euO0ABy2hQEMbJSYQG1rwVShMeB/Dj5BI2KgFj
BM0Q2VCkS/J1tQyRtM95kibHbl4Hn3MmdRk5NXR1Z6Q/yyQqaDOmUm48JXDoCv1V+5xaucyv9M9J
VosicINOx37IPiddha4ohCfGw0K6YfcuPHa36jmkuxfvyEDVwhODaI3JL+fYu9kNY8PtWyfqTi7T
tmTR/ayqZuSf3AwMcQTu2eybDEDoMFjaHvGppK6uTS7XnTvTagLhlya7xBEtMiEaGJbXxFp5MDqD
eqL+7OmOS3s3tbSn2qlwQEhioVyQ/c3ygBDTMI12fFUHM0an3rU3lVZ2y6uGhoV85DBGjIhapbR2
APXblz/fqBiQ/ijzYJvSKCzYpEzA4eh7l9nmD0p8lc58SkvU3rshjB33XKfNddXffv6SvyUF+rcD
7B9lPv91X+b87+dJ+P/QGTcOEYbK/37Gfd/EVdfwgXx8SpT27//5H3xeGLKX/+yXybb+xTCQ2KBD
/MSN2Hw+/xABudoXjBEYjRD6iGW2zQHyqwjI/GJZgjBiBPymA1iXL/0qAkJUxJwcWrTh6GgbcVb8
Kof6pcpEScU7Hn6Uf1B1svp/Xh6Mx9lcqTsF90VXXb7+w/KoilRRJlPrdgTQTcRI0vYjkXGX93RT
AC4+UWKHDKujbM05PG3nUn6Muv6ID+kptzP1EtTMBKx6eJf03cDp5UvMneg8RdEUkAF1cZdWantY
8D1LvEXhzYjeEPMlt3gkmEhA4dyRFERQRlidIMXhDomnCLyp9VQSPcPGN11KU/3Iq+yG8STEpZCW
RQFsFn6Z8k4XgyEkUAGrVOpvXAqIE2SD2kEkZxYMWJvfGvbfYsKPEYJeIxDs6bsMsOJyEd6ETDQ9
sLSKr9bEqmlGUlwDAjUOktj6q0qpxHVUIBFZVbaZL47J6SFww3s1Tl8GTJgpGNQM+90E3QANmE+y
VeBJZJ3rqJuAuutmd4EGu02b1LyuhDbu9dTqNnMwlR5DF46kWqNzwrEyjQMgfa37rnXuqZ1C4WuN
Yd9yWaDaqyI/qtt0O7U4SumMFUc7KSH1jm3waqCK3Al8alccBpWHsFzn3uTae7Qx1RV8cfEqxfSt
Gd0IyNFcL2ijdrng8G+FUb12wlWOgejVPfu7WMUcj96cWeZxTptuY+XlR6LJYUvEmX1u1AQrXIgs
vks0bo5q6RCEaTOPiyDpDW7dkCk36heHbJ2qgmxZYpijROnSJ6OcnkynimCITVz6liyWvFWvzZp0
lqo0I2SaJLakRIbEhZPu7NL95i6pLqLn2zGJTtFm0DjE+ly9KpccGL4LACBSi0NsZ/f08O7tJTXG
WfJj8nCM79sAKmxqY19ucSNgGw2zC8epQwgQw+Y5dQ1/WJJpZGV+tQ1QPzZJo8cuqR9Zr+7HuCTa
qEu2zayXjZcveTd91RL2FQBxGX1RjhDH5vYhWTJyepW0HGJ5F+Sd+ZwVo7pLZHvRLLJ1UlqoK5EY
7SbnRv+ghj0QYuFwbXLvwcvdFAYFEndD1FkR+oW2JzRw5fbA78exXaK40V402xwiwL4ISPtdwQus
bkwx0kW1FMWLmjQ7u2B6Kb2IL85jrdowH2nOTCn7qyA0Y+wCeLyyKGI7c9vtLKvjAjeK4BM3VAjE
0F3axHS2ekUnSbHaBy1sxzsmUwQQomFkXhMyqjAFPMJE36Zxnz9kSRqv+ah6f7CmnpTSRNK26ZTg
meFx7wepXl/HskXKMg2CJgajfrJYULR4XdB8lFVTeCGEQeC2pGsJTMG3IUM8rxrheXEwG2vZiisA
9saZYgvvfmDRDXWH+HbQsog5DsWgmszYSBQxv8nJJYKF2boY7JLg7QSpWDVrt0EqAW+SV0Xsw1hu
gPbSLWoDEklFGHmpHLjMiIprlh5ZBaVPRoU3Karw3EHpHqfWFV+7sLN3tTMFj6BqENaqyOqtnkYi
bdJoD0lkOtS2FX+FiVpfMwLkFhhZs37JZk05MQSb4c1kySNlzaMakYlWiolJQ8gUpR1vKtnrH/Sx
+4U6NXhK3KKExqiB6Xcs5ysnUqAGkDscW93w0RttfrYrY2DSScKZlETamAGSG8XO0o02h48OgsoT
TO4D1BimYYwAQjDF4N/Udc4kh7F6fRj7AIANvdHEy8eUdKg+sg9mlic3wxxU14EmkzNlH/l6anfd
ibhHjCHrR0aE3YrU5eZE25NQxQkuYxfD0MnbibczmZOvvcvLyIZpviAKvR2tIvd0OgVeOQ3xnjbk
LecQOZSMFjbIW8NXMq7mnZYp9+FYq8xGC5i7eiHPZepYWCbn2IPCzm1Pj69HZAGXOjTLWyuhvZbH
hK83Gnlelm0vuVvI4yEcT9xZCQLZY6XqPDpnlhfETr5lNtZAY6N9CnLUJgIAyGBvG+zCsfUB0LHw
XEEsFgK027wRb7HugEhJQJPT68DLplaI2HtSyoyunf2+C9heAhygZRE8AAzhVFxeA9YhBocx/OJS
uvqj0/M0Z5YukMDO7hFsIkIUvbdMskaMcHhVAKAnqwQ3071eOd+tNjnmQ8fuC5x5iGj36865x/e2
QhdjKHh+o4FxbIQJyklRbSjJxR61JUhcJA8VRB+/1onOcOfoIS/E1lKGzBOcCQV3OPcZjARcGLd6
L0cWlGiz+76mGZCME4CvTD3N/UzqHJduTrvkaysbfY+l2103yyftpFOwMXrSmpycrUcygiXnG4Be
+a239YA3dTbI1yTI3rdRvdNYYEgHZvwGj3hzdNQQdz9kjph213oKemddMnjktgvujaynAnyjbeza
Pm3ucctIb25h5wjEKztjLF9UhV0IFJ0X6IEvpPU6FUQVm9Y7edJEx0iNDGfDev/7lewf16i/KWP/
e8Xu9qM8veQf7f+Wctew6Tr++3LXe3lvXv6RZfQSkmS0e+k/svh31e/nT/lFAm980Y0fdO4Ghewv
EvhFHG9ikjFsDjdWNIXnr9UvOncDjhLlGUJgytJ/Fb/qF5Vimi6pioFbx6Xyd4rfn9xBn9JlxjbA
23klyLt+6nMmidRHI8gCf0A+kSTjVpjRhvREgh7M7Q/v0x/U2Rr1/4+3MBP9v3AXp8/isXT542/L
7DBXCD4jlJsMinIDzPIy5fWuTe1NgTtpduvnXLXWcnh0jY1iz+cwn9V1ZDzRg1zp8XgYMw51Vv9f
vKqf7ob/eFWGvtwPeXmfgt4fi/+giksXn37gV9Hky7TeZ2IAAa3bG43O6cxw3FbyNdLsjQOHmVmX
NwXkPwdhtbXk2tSr2z9/QUwDf/8+Obrh4D+nBY3RgfXy4yvKI7tS4M8Hfjt30ZZ+1x4jk3lBSBec
xwjxQ2Up2bnK+q7BsjcD9IGTJmeLajvtzUVh+01pCuuW3SHjgu4EB9Pk/Pl/7J3HetxImrXvZfbQ
A28WswHSMjPprTZ4KJKKgEfAA1c/L1TVf3XX9PRMrf9e1IpFUWICEZ855z1euSP+lZFvOX73po+c
PmRgWuZW5cUlSjsb0TYM4Vw6MLJYx4FhtJCaY4EKWzi7qlo2CgkLoISLrrQNa7VdbZebNGfazK6/
l8mVq92PZnW/xNx7rHlsBePFn9cIadA5UPp180q4zJRUdW5d88CyKVTNKyq8oyZVtAw/tPKE5o6B
1Ghd1ZRrpn3IguehH16GPiNUY4Y1VE/e0e6eCXQBzI3OZKj2Fq6Fos2Z9Io7MuoTL73OuX3wOke+
M0N4ja8cSaKFHTP/ys+zg6l3KK8sy9tNrXVwUQ9jvOp2KvXnncYGEn/MxnRpLySiRLu5DNLd4Q2b
ECP4Nj8zH6nYh52lKqQ/L64fXKGhjbySNXnuYIxC3pAMO5Ys+PuqQ9OOkchbfj38mMDe1Gq8rxoH
zTHDIs069J1bhMs4bDzY+SZ5koaCg35jlupcojFIEj8aEdfpenBV27yZg7/VU4SHyUM2VgetuUbT
s2ML9D5Qwtv2DzVV39v2A4kbgmqFNjq4abEWB/Nt0pBGSg5C4Xs7dr2RiNv+mgSx+iHp4u/CK7QL
Al9748HL0MglvYd7XHWR4NEyu5jo8MKuPoSl4iSsa35pzGZTIr3L/Ktln3hnLqJ6D6yEusty1pcm
Xu/zWB690X7wjN58cjNzOKLQ7t/GYYUOWoHYo2lDiYCmWzwXdVaSSWLFIWJeilng+agWYjR2D9zC
RCG7rbfpGhatYTkiFedv4U7vTjPnh9IpeloPNYiLHLBgMJi6cZrWvWuWwbvvzELtfr2nf2nc8//p
Jcnjvy7M/udL8pqrcQ34+9O1+Pv3/T4Ucr6Z7L9Wx4yHmZY77m/XYmD9GhetlEqePfZXf3ctukx+
8EIQ7Qy7C/cXOs+/DYWcbwY+HEo9bluHP9L7K/eiudrP/v62QlHqWxZrKCZNQCQ8809DIZIfTJ08
6uI4JxZKcu9deEnAy9gU19Ke43OSk31NQtpTVWfuxgFDv1f6lL9PtuNdUp/Av6n196kDwIydLC0u
Xbld+k8CRs4mbwImKv3KepoBio+ZPdwNDITD0bTQ89d9/tBKwDVp0DQHX9pvrCAjs3Uvc8uJ4Dss
deBkQ6KM73rQQy4a162exSQnpPHTJGN/h+wjD73CORfW7L57iZHvB8I92wpnQOYHyyUvFm6NsSvC
HMMuSkzc25o/7sZ2qDmF/N1CvrQIkbpj3CqoDibDW4niGsvf8U5Jm5FL8Mk9GY7YuvAIbOfWvMfj
e6qaWkRIZCMw3D8dI5muNBmn+NAzf9mbsnlI+N3eVElBFbBo9Z658NOk0whr47l3+GUGXW2d05l/
cmJl13bZ7ZWGTK6s1cVy+jby9arYJ1P3QbO+XMfPLWdO2CrCWsgRvLINmbNI6xDlzRtkiNscTbQq
bBUZfvmzs2FZBC6mdcvYTL4LOD19VIEg55mOsfEQI8IAD8EjsQ9c0oM293ea6QzYldvpqU8W52h5
xbbuzWmTZBVyDmSsk6cEye5CPmC2vpfW8CN26MVEa+e7aZp94DaFfeOwiQ9zdjWk0uISwK5O+lyH
Gxa7q3M0Ud4+WkV1b2XKlszhCDFPCzk/6Hm8INtru3qPj13cTO4FwewTWQFgfVO3vB0bTYuAkl7w
3N3IdNqgvn0R+cympWaL0lPJpWNzFk171Ejw0OmTRwEBH8nl7MwJH1V73TTdz6x8YAFb0xoG1sHx
6jyamdwh/N7a0xDpWG1DFVhaFE8kQNWmup4H/Zw5bLXIOwt938dtPx+nVn+Ki2cTIR5hR2AiJnf9
2elR6VrY5LX+RFBEEnF3O1gNkOzuSlm2XEmjsVdorkvHeLfRc50WI/jJruhiZUto68WVF6tbq/PR
R6cbZH/3zSKNtwFBmA6NNtnapLo9BC68pZholdCcPYdpX6PdIGdzbpGSYe4IEPqXoBVYWav+RLpJ
0kXt7Li3ubLqKytu51NqNz43ipIYz0txImzAP5I93h/J9MtfUgvaPFrlNjlLU+pHmYrmMGMJfWw9
1tY8qu2RLfn8xpoPLKwaq1vpWsPR88r8O32kh5IL8kGur5a+unRP0q2CU40Aj7ttHHedYSCq05bp
Ugx28bh0yfRI2kN/lSKPfCoogHZqQE8QNnXQvHfMlDbKkANJB4FzIRagPlMdjHeYGaxrx1j6q474
gzcjzXtme+ieJ2rdEyaM7NjIwLlZmkp+WfbEzdkScviJGZ0RL2HhwYVlZ3JJ62A8O3HenfLYN5iI
DIN+6/uTfj9ag7omJMM4F1kln5g9BBcVIFPhUfHOljbqZ2qFrmXJhNMQPr63N3Izv6Y/EBvZdfNd
mku9/F+KeevXqP4PHwCLAliINmGjHNysDugz/rF2zpg0Vla7IJESIr+u7aYajmk7tNdqVQ/2MYDi
2hjHcDZRSBtjtmxGpK5sXZHZ2F3/5A6ttsutmeWXl67mhdao4M8n+o74qTZCRCmQU/fwOMFoOrdu
qaenTi+uvdgFDaOC5ZYZNz197OeXmSwV7EbyyUFWhtYtcA4wRIuI4b8Tytl5bBopw74fixu3F1Cy
xrmPH+txNDVCP2e09K23qHIjS/7gkOEHszsXLSoMBVArUZvEw7TXC7KCtgNasDeE0SrZUAFVW2cx
yifCGPw3mKpXbd4Rh2QC2fc0kii6Mpotd1OXM2a1zis3iZ5jvy9IJLWEfZgLvDR9b93XU3eWdfMQ
E3IGBUTv2IE4mJ+SCa9XnJBxlmShRWxC5I3pHBmyOLWLPZzipjp7Ca9/kswIoJCyj2UCpLFvqMUZ
p4dqdMWHHJwRCfZo7zS0ikCKXee6Yv/JGWPkO09m6T12a7Gp8Sxf98vorbY5HqWFIXe4YMg9Y7bz
znOftmcIpcGld3T5JHVhnkXiqusM1+59Zbj6rcxggUXQ7LoTn/V0RryYXEYdtRQjGZ535k3tpyfK
wQ5p6+UXDJsympp42jXrmzKv74y/vj3m+h716xuVtz6K3niyrjNkrXe1StTZ1kvuZ9kOqJW4KuGE
tvB/CqSNFP1Iadc3OFjfZX19q2MvKx8hIEwXvKDiWA/WyISKcwCsRXCal9E91XZFVrwq1+dA+Q9o
1vLvyXqaLOu5sqwnjL2eNc566nTr+bOsJ1GynkmBVuvHjBz4cylcjqwJRMpL4y/9Mc2K4Fh3ozjl
XS+joXP99zQ351Mda2xLEMncyoJ0zBUe2p8oQNwPhtByP4HO2FFZu7f839pNr4QbGRVIuCQBRRbN
bHtKaN0NQVztElChZEwc2p0fZGgxwfCnI0IK2J0bQuPcIjKE1cxguWQxXJde6ke6oxwIF0x7l40Z
TE5wwHWE+alkIFa/sG1s6MucrO7AK1lZd6hEM4izSdvA1LRFZRf2nT/0GNtKEqUalQB/1IUGscmX
chabYJ6UIGHLWbivESPoOFXWwVpdptXeV511Y2mDefHF5NxNmmfs8sBqtw3UkPt2aZwMu2Rc6Hti
6PJ8qzUGwoaYFRSmn5oVFGghesMASU7YeIvUtn2RUwExFu7zyOPYfF1yIhyQDJQGZ8ucpgGPmKGM
c2N15n3Gtl2RsXXnxTOO1DQdt3o71/iDykML9Bu1RvfUDWd3gRonYv3i+UF9sckyojHTYlSNFsrg
Jokj3etRgcTIkYgKnDZFVY+hZXss7ob0O4yScTen44dRWiryGwur4mzexroar8n9MyPU1j8S7wc2
seAKDkDCeTObjAm4BqyKQIrU0/eerO6YRdynFduKKfdvjRgIpCw8NxIFGqxe2d6pcyf3gNYH/Gti
XRHWeI8hgDsvMayzxv2/1Zf6I28rbf2MkGfPNalqcrzlOn9ajDr56SC3P7b9MoRjXi0nlIHMJ7Bx
PRu+Pm9SQ80/gwrrb0TeSW1FbdPpKfStxBO/ecv+3ec9zvXXf/7H+2eRcMIz004+un/Sr/3L3f/l
vVyX///8235v8+xv7LV0+JJwklFhrB3b77t/pp+0f+STkz4SuP9ga3e+sYZHQoAMFCQZyo0/2jzr
G4EZq92P+eiKGHT/Upv3izX+R8HgAWBy+DGATwMH/IfzZ3iEo1qU89jCDmmTFIcZh1gkkuDK7hbU
O52ASI5F4zHDcre34XtFQi7TU9F2eE+N5KURgbpoyl/uRVxMJ88ch/t2sAnWKhi8LAZ1/Mjy0Zwq
nUUyk/1QNvGzbfrFBS7psW0Qmdmoyk/kId5rpAEyEZrkD0ej5nWGFO3nkN+mPkqDME8hBYWtO3ch
xSu3Ju0o+Bw2/Y/BTIsxxV3MFGmuL5xZk9w4ambpJauKyzJmWVdn3kErA9s5BG0wPdDXydekrr9w
r5beRnQW3topSb8nZvoDo6Z+wORwnZYuvieZZ6cRad2mtWyCx+z557oV3th9qYD4oR1rUU7ewwNR
jAKdw9wzzxmL1cubONQKzQh3SiWkS8rkdeAeCVOcxTlxZGv6WzsqlMnWUSej7jn1AvwWei92DWZ0
7j0zyEJ61PpeH9PP0WltRJoxOD45YxA29JFmsNW/F8bEMolsqIGQVJyPpHKIh2Gcos4atYeh9/K7
IXe1fT46cbmp7Vi/wyzg1yHbYlQduJeI2DEYI9Fkj9xhHKUZ9tlfFWqyFquxCfSuU3aBy5i5GhvV
nAFmXuPMPjac7Kd6yrt0Fy8mO2GbbKr4tJABPuykrwWnoWr7l85sYnJyldvKfTCDUFSdo8xQBoty
N4MDfA/rhT7E5JjiywrtwtY/XGVNzyUi4AF9WuuxkPMUW6qBsDdEvNoc3AKGxcNfINQiIS3wHI7L
cQlAHwC0eWWB3FwW9O+syatUrELvmA4RaLyx6UYNl3OX0zzVuKlIaR5uHNtqjbs5ww8aBWkLzUS3
vdzbjrZBwRs0FM73aePFuCBnvGRXPGEWOkFK7WVDiWKShDYirq+T4uQ1vRDbbq6bes/d2PKZo425
6tqMUnY0GmeM8JreQV07+plORiAgYWz32bbTu2IzoBKnFvOoya1r2GaveevdTumajZboJpVvc5Ad
TbLT6Jec2MhVXHk/rG13bT8gSt3Ohj1fJ2sbWxDtNvbqnAqiH7MKNejFZWxJvQlovBZL1DUVH5k5
Avcs5uIo9My6TWZL++Jx3lRE1aBDuDU7iGHl5N/pOpbUapxCdhX6LijQm/BP/Wktd0U3bFqIPBty
FF4LzUzvWl0/4pdPNmODPgESi80IJ3VpXtHsJHlGlpIWM/Vob3133rQQRamMkSEPji8Ov+YEvSUf
C2uQuPi8lIvQwrmExTJ0XbxpwYyp1yiqNpqxraOxqLR328bRqrw9liPJQrkaQ7Spq8xTZ9ReWRsP
U51iqmRVWKTL6qInqfs9mMUDmXnJJsE7vB9joqCHPt1lNgwgw/K6CN2l97HYC+WQMW8Nf2rPppli
l4r9oyT29jg43gNH34XoWBFaajaxGoHzR009p3m+s3Gh7lWAggPRwp6NzGeOZ4TdxfwlsvjGkiOu
5wWWqd36jxriqK+x87Mf/SJ+/t0U8p+soMxfIWl/HPdrf8hOhXgX9maAeT3vT7uVsp7wxCdGcNAE
xH5ZQCAMlpwdvZhq50ZWLm+JtvR4MBx8Fhe9mpJXkIjMGKZhYE2C6UdyToI+dtmcMBJPzbpfJb5Z
M/NcJj5ljJFV7FPQpD9XTWl8gJngfTaaEewiQxVPhYzeGnczI1AxybpthqvMkGx6pEBLemwMh8MC
D8uJKnGAqvrrNNF+nSzq1ynTrgcOwnaJlqCbPZNCmeWBbJqSvk3Hb4pWIL3vUo0RFM4h79goxTG1
Nl1mXIOQWjlUKMPPOQ6fEWczYbLJan4bzmAkxpOjlyczzeQJ5Vi6xfQ6RVh8JYHkIojMErshHuH7
ZW0TIdG3Z7eMnb1SJjKCoSM7uEqwWk3xno7bvMKc0H0ZflViRKMxVRb4u23WKnDfbQZLD3NFFfSR
uyQzQVwLb4urpw1PNwtT+pvaSLOHZG6N8TQj843ydKR3JnJ5OwVg3dhEFRvEyuWzXHtvFg5MMmjH
k6pJT7Mw7FvMjrip/FiUbxwKGP2Ut+wcgqih3YI65wNV6Q32Wf9T4DkAbZ7eNXllXrk6ZVMlitS4
MAvMrmmJKC2738pM8iqTc4Gk8SRpFW5w1Gp7D+nShx8P2h4mYHeL2ToOK0+Ij1glvK1YFvvvs8Pp
NfiDecNOQ79LmNGCsTF+2HlsHPSpLZjPOsj3zKK5zZk14Icy4XKRTECncMVt16CT0wa6UdIo3KmB
qo55LmJdm9CQhKqbz3XnvEqxTFt+cy848slLyRJ04ligtzjKh9Csjcci6CCF9dMB/gcBTDlJLJP1
KXRj3LlK+yD6EF1SaRv7WnZXFnBv1NLn3DRObRG/xMLa4EI9oiH+gaghFFVwrQ8DU82+d3bT0n8W
cjKu4Tl+ocZC+tHX9sbw9GbnT5p/qIzuHYNzeyXXTVTrZvJzRlh9Nbh+e1dU5nwEGrNg2ERDXhSZ
vx+G9oNikdWjY30ONlNeAEFuhKLN3xRGkpxsDMoL/tN9MevGdamCS9osc2RlpLKXpTZvLM+odlZX
x5HqEbQMTrMwfetR1gw5KEdOK5JCt53P6BMuZ1W33WWpjQZFDVg0z66ZTk7mA6ns0yU3jARIocms
xJhdig+DlNPJM+4yp2whT4otIv7kiF0qjwQzhpywTWTPbuCYY2hquf1FrDqq7t6of5K8SHQNqeA7
u18qNpj4dK3C5KuJIzaplaV7NU6rkaw3Z/T8HqRkd5rNF2/uuzocmkJ/TZykeyZIWSfeKEnTn7i7
cLsWMQFbaS+6FYs4tfVea3optpVqCpRR3NHNeltnvy7u+tclTmgjF7rl5SI5+L8u+uHXpb/8KgBW
ngFCoF+Fgf2rSHDXeoHhUPfvbus3XfT/rdsCBvs/b9UuXwKU2Pv8/k/6Lb7x/2mtPU4RVmAGrROS
Zr7yW7/lB9/QFIAMZ2Tt/f6Vv6lN3G+6u1LTA4xXGKGCv5ObON/IumAGhTIa6diKG/6Ttvpfaa1N
608iEPotdNtwWmj4bP4w+08XMOKxDpqV5x6aoLHFwVQZrhOiAKYGqXUiP6csz6+YHkz1EX1E/2Ab
sy+27mikyw6gifWkUnZyZeeSVF67GabtItG4WZ2xm9S+0KT1tFbKl3gcdUy6Gm4ZyymRXnnkT/Sh
bdtpcGiryidgZPZVfda1CpcfKSeR4wheEj/GuNA6YPPAPuZr8WNoj+DB1Mnvvf6VPIg8LFM/2Bp6
nkWq9O917hGAJfr1PHPxQ9NRRNC0Q/OhIFBg/EK1qBg2CXHWU0KPmQQby9mRlPmb0WYCDO4TTPWS
Fwevb4obZSbmIXZ8Es2dxTrMyUwDaROkxFE2Ab/KZ/dulFbw6FeBvx+NbLzUfh5E6VwMoRVY+tZq
iprFXUD7KF1aSEQqz0Plj/19XE21F6q2ujeYEKIrqJO52FYIjXRKujhB7VqOw53iHMQiXXJ+n1XS
peM+9oeBPLIxp/oMSjWJTUtPgEtXQ6IYQs6g1xHGjDkkHyCv3C3Ejc03jfDd8s6wdUY8hBDEzSFL
tSZm1+Yby7HXO/xY8TAGGErT2Bi2fY83ckfBm7+SP6+cO4zfnYmyk+US4l3YryyrzGwOraUd+l3s
tsPe63T5qVe18KKiLoJ92fTGs0PmVLMRuhBrbsjPAMdRr43q1ix981w1M3BPS9cOGoqXV4y8Uwjz
6hZsNUWdGjvu+alg8dSMm2JWyR1zbub/OvnKFfkfRHE5+Klbu2w/rWLwDpWpyWSfDEtibPJKVxvg
N/4jE08gMLOH3HVTJJ3/QN70fB7BzNMgJs46kskfOgLmN6ggMN0iBd7Dy66udI/emtgjsdUT/4qh
+erXNJbHGBbBblCVc4XVDI1tqu2BLeg3wu+jrGrbh9kmRl4abnuj0egR/TuKAr8Pyx07b8garyrp
FaHCYCf2FQLJM1t0yoiUjfOM8PfcKAqd1QydPPK09qeKzTzBKibyVSDsSXqcRTbWYRX3G9a9bpjX
oj+KYcxuAuqet47Plh6uio02AmmAl2Aep4lEI23EN9esBurCe56SpLhTc7WvMOlvVaAvz1jOkk/H
1MZt43v1Q9GLliFjn/J7T+e9mwr15gVIv3MK80vdzV9V39dFWM9msfUZexyIyU13LkTj7BUjnfsw
VjPDB0Nm3vd6hrKx1QvXPq7WebaxU4/bAUWrq5n91hlUv9NVo/awz8aomRwMd4aFindKYWY1Ij/k
gXalYwnjhCmmi+vo/Wust4hjW5HfisBSV22dlvTCMrhZpTHv9jjE3W+G5H8PIf9P16L9LxWZkURp
kqDFlP/9Xly/83cVpvvNJxwz4NIhbRG/ERfP7ypM9xvGI2R4LvcSadDcfb9fixYc4oBIZhanaEGw
If2hNuFLTCy5SV00yCyRyFn5C9eisd56f7SlqwSGxSU1bMDfQrcJY/7HtWUvXa/Qi/VpHxv1VJDd
8qo8EJO+yX2JAbGZ3jpN/xFnRvPF2L78Pq4AQ3eQst/a7VhtvaFqth5rsNfGGKqroajFxvCT/NPJ
Rf/yb+XTL+/a//YwMjog8U7/lyNxbN3vXZe0/+15/OObf3sgffubvYp4VwQ1n77+h/7J17+ZkAeY
jdNZMpNev/K3Qs3+Zujm+kjqZMmBKODv8rv+yfAYtPMU+a4N8YfRhvVXnkie8z89ki48DR7EwPTN
NdfizypUZsZDxn/TzrMrae4mg0ZzbFMTEXsASjS0arAbW7I8uP8HESMh8ry6Xzb2xKw0xBxNihMq
rnNJhRJWPZTAsI/hVWIWyB+yZNQenVUaKKZqzZkv5akpPJ25r+MVe5BAwdazuKXbspWfg+Uv6DFg
UksSeEiejCfQa+Ts4LmNyes6CaO0mYAwDoqAns537lQVkD6XB9Fb2HSJryyK3g/NgYlUnzTNSfoU
R5NPIb1jDMNiKp4E3Egvn6EHleaomCDMtIp9vugPsZPkr9Y0iYfKxJbu6kzI8cOIy5yTdoRdZlh+
0AQ73ydpe0CYcEuOgBqJMs2OTmoCoWmIj42q1IBGCuW1vJ3aFgHvkqXbUuO3U5rTSegdU9pCElhr
NZQ82NbYDMD3B4Rr/FhJY0ALqx6Aaecn2VlJN/sxupDe0HfmwaeoNPFkcpfT93lYmaF4aSZTLXMo
Nx3lyjawMjvULeY8JOWaVykfAE5H2GbUYMMJ8O3znKCc2XjmBCRxacuJWUupV9EyqRKcxZJZG4sm
4tK7Y/qelHbxpZsxDq1mmGsNGtKAcUcP5vYMBAbZh9Mi0iyKhfwapkJiitwSLzHlInBY0x3FhZjr
4GoC1vIm27jtooKIG53+NqkUo1/TjWAQylfqEpuRom7Kg9Xyc4zZKodN1ox+EGUCa+XqWy8ZABPl
TrQCKT4Hpvb9J+6qUe4scJuHPtGCvdd7qB1M4c5EmPXADT3LB3uJ/7996mzLvMV8bp9jt28fZSmr
d0GeXBq6MG6DE5BzCxW4P9UfqnDmtzaQlbFxEO9RC6dN/d3omdeFi+E62T5Ny+aBmPvg1rYNkieW
egzOKfXZbSEVkAu/lIYZBZPf3FEbT8+tzTQDS46ufREY4+D7MYzm1fay4odL4MHen2a+XpnB+NiW
pVUA3ixYsTddKucD6jv8LIMmS9yaOOxIMsanSCMUCjmOz4E71vdOVy1Hi4Uv722mDqzyNYgBtcua
WEdQuVHCmVQU62b2Q/Byrd8as7G3mzxXBz1p02ZrM5thxsvqP8dZxBrezif9RTD+f11L0RnnaLWs
8gw+QB9iAIrs2Xfo6hTJ3q3O/if0FDPtpZWgHGP3K87N5W0U09aIK0Rao/VRDQEicz1Lmx+ON0FK
hRAzvU2swDaqlyiVtXZ8xBVXn6VvxYeMleJVWeQjPkLR8WUvoZiEtfiytB5WStEC/TGJz2Wd1lVX
nr5AcUUICfQRht4OwCZ2e0xTB3JC9vy9F2YjxJKyMjJD4BANGnUSlhbTi58Dk7Fj2aE5IqMkcCPN
6FuwgF1Tq4gCW23kUhLMay+JbkTFOBXV1sQdVdB7qeQr7Wv5tHhSnvTMyMQWnYHJ5ot9w6vGi0IQ
L4LPPsyU6t8KK5UNr0jHZiZLFl7tpXDULdjtYt6VfcqorlhqYFxa3YUdxUQS0jD110plM6b8sqqO
XdG2r+1q00PO85kVQ8qQq+GcHvKcYWWQrc6qXmPQhN/iSe/MlMQdkn/DQE7Dix2L5mzFUr4ZqJ9o
c51i2fYmdkgeWHb4EWB9HSuAWryPtvTzgwDsr6vEBnlcUnVwlaCTEOCqPm1NoDlg7ISKqezG8ZL0
jKOiwBGzQ+sIjDPS2t6XEZM34KP8O13vwN5Q+mGbCsPaZHrQfs12i/x8nLwQOhS3jD0Uh6Zo1FXs
JiXdPTUR6ytCXzbFmGfd3oQlLg8V0cg7O3E7/VAsJaqtFGNVAhrDdVjK9hbyfFZkbDJ5NNXPiYBr
JDmVuTFakFOhv0wcTkFePpQarxspL8m0yUel3hKv1W1kFb5/19WN+UxvB/zLVZl51mVlPgXNoF7J
UPOv/DQXdGheB9fVr4V1UxNndOMiYnlSM8Ifjg2Xx8drh9zazbWRFZs2GS6z17lrd2iLZwYOerGZ
Ks/4qStC0E/8DaWFF9iB+Cr92X/rQLKioM/N9sJ76xSH2DbxDzSj4z5yNjXnoQjS6zGuzB1eEzI8
YxP7xqQ1CyAyLdFklC+5sdNUlaC1jb2XOdXHMMfTe5OlgR7Rf9dhMFbJLYkLZSQXwyC8wK2Y70v1
3LMne6oDq94Yc/9W65712MFGus1IQd30WWodlFPoj1DftC8zJV4vNIXZb8DnWUcMjBgXJTkwj4Uu
vFuvSh6rStdu42qON9lcsiIZZJrdaim6LWHXVR+N+FLwqgTkzm0TvSTvuOPXJqPZS1czTo4mkSch
t+p3qPMxOsdeID3zMmRySzWCQ8YODk8E+l4+Lh+5NBLUvSptgMBW8qZy8/Zc1IO3rUc3+Z50MAfZ
De6nPpj2cYKwyXOL5D3uZ1yP/pjd+4QU7fFXLgdnkOVOgQtgGOyb2m9B0XMvLYYvUHGbi+cUxfdc
Dsh+fcOc8G7kGQI3aEUrMbfmcGnRThzxz3SPasHQUWqNZI+uN9tudZYWnkDpnbE0xLhrW3ubAygi
BnV4dLha7myNrSBZhWMWhzLDB1mxJnhf4B9e/JYFzpYTQR6HKpbXQh/MB93u61sc9ikAG4F+Di82
LFdHkvme25mxh6Vj7lN/8q+BRInuVGIdgaKny/zipkQigT6N33rgb/cd7dHPRuWWx61MKUGgSY0F
1FCrVMeYG61GOtGX+W0yEXsaOuhiub8LtEJN2yVQh+1qfjEXkoQgftS3WQ2yh2hbTwHPbw3r3R0o
mjddKuSza7eyYVXlVxqCAwzvtkhZObMzZsvEUKOMQGPO4zEgobiCe5C6L4PGG1kWyXDvCaX2XVYY
N6MpTajCTotSotc4HggVE3u3yLs3cHbVXYMkO8C61JPXqnR1cmXGu7qwBDp7szWfG4ZDUOSRPN5R
wKJbUMEgX6XRIcjNxwH7t51J61FPJ/VimWl9G7TwXNA/L9d+74oh5Nqyp42jQIyTypYsBbwd77Oy
bcYZZJ/O19oQl1dBXer7ZgkQXTdjp+Eq9dyPZfE7g3BGe37vZIeum4mltrXneviRmmB2dqjVemY+
EiULasm7IeuM/rd/JXqsMkLxPMCP8x4tLH/huIzOCy+nBccyKetbf6VBSFU8OVl+n0t2wVMu2nNQ
SOxKVswmCocC2tECWmoEo6rblBaz3zCO3eCFVQk3SFyPAoGXTYJTyFzJek7dWJ0DYuHug6py7wdA
Rheal/zcijl/1fCzp5FLbMNHNi9yD8jCYbFKYus1qvxhgPDbTd/9ZNbnq2qyhhknmDFkV7I0DdxC
QsyHDkffR5wLeOuljtuhhJdJTGQNkjk0Gz9gFSTwV3NzfWlG634JETf9dkgzFID9AnV24xZ81ght
rMTcm1WQPEGBNXfkF6Svi6Yt97D8wJ8Ddwu42+TwbIAtukcRl1/DVVxul8Tqvqxfl28Tp2ts5MIi
exTx/Szn9sdU+e3Fg8z52ID2NZQQLhvnwX2XYFQBB9u+xLURE/EXmS6sDMCg1g1I53Gjj0LIUCYz
Yo82d4I+1Es7yw59n670HNVyaKgKyQubIedVF4bCTKI61oN60oyh0vX6w9ZU91/snUlz3FiWpf9K
WC161ZBhfACsrMusfR7opJPiqA3MOQjz9DDj1/cHSowSIyJjYlZaLpqLtJSCgrvDAbz77j3nOxug
buGBOXN+GaZdeSfxRz9XJdrKBK3RbaupqA17uspbt22qeqV1kLnmKdy9reKao7IloV3d6Dbuy1ga
ACCtIai/BGySk1kv6+YsDIy0WMfCqZlkaVV0xpYAvKDs9E3Rq2U8A19Pp9wKqEOHFuxI0GRFsTCK
CcMRQTQgsdBW+OoI3tulaYRhrMUOkix0T8uPQJ7HTYMam+rGaKK1pVbRxrEydA+oV/Qrnytz02ki
e3TyMf0y7bJrXoHwikVjGspntZHNMU00eRf3OBNizUgpVVnw50BRxnmBDpv/0qqUGIqe7yt1KM5y
14eugJwy9+Z5kkenNE9ksEEA4l/g/ucjxDEkFO6HKLps3PSrBJ9kcLuk6w6yylGZ4lFmA+kKczla
1t5nFgpeFabCNVl/7lWvR+PSdEbdxOjWiHgf0Wxv0Nwb1a4KLUdfiNE0J0KCKDZVDRyttbJQYWsa
0JFM9DC1NrKu+Goo49XUhYBudeRNsSKdQmYpYp6FXuXNANSQ75YRDmBOenuPwa9Fjt3Y1dE0nRBM
gmUE6XmmxmIJsSPYVzpUExm343PqaGI19n1aT2VkWiztJpDOHDF0uHVj6rLej/ODL19BOQRHX5aM
d29Sa9pTMN1JcOuzis9VR5MXZoPiMyXGYIOdKtu0oJK3WTMEJWkRaY8UTujqGmZevlWIVyFDygmx
gooxOaBVK/WtISV+Fbvpp4mn3TFg+P/NrD/ZzMI9bhm/21q9fsHF55+y9xNHob39y++dLO2Toeti
snRzPJQ1tJK+t1ZtrO+0kWghfWtk/XdvVXPxvqP+pLdq6XRmHQyFb50sC4kn/a9J4sHgiZHlX+lk
ccRfdrIsy9CETrsW46CB1vR9czWMHdiuUeevKrW+EgjjNmndgwjC1rpylbR7wfabQVFx3Q2dAQCj
fVKtsPziDB5TY+Xm9EGWLRginrdaZ11WGMSZSXnZFu1YOkMd2eP/8MXBcHwbpKQLZ4XV7VkCh1iN
TBKg2PdF/Yhhg+SWaGr6zWQfintmuMFtXWTVoQS+KQlirEOPnAbV2dv96GypMagpet9ykw352ZOV
l7ZS05hQjK2se2KWJJcD/S8n7tp7QU04t/JCB6CiiZCE08E2N1I4IfXpWMTzVJrk0YCooC5C1TDP
SgFgW096V7IjdZQMpJRP9d+bZj5H915gPVHwFTWeE2brnvb1DVUrVYTqjAha7LAmyzvyric/A00d
PE0DFhgBxZL+DFsTpScjgpZCeAEiqr2VmRXGS0Tq6h5kLzKMbjjXBq3dhFrVPeUqZbJiJBV43aSq
Luq4V4JFlyXtfEg069ZTO+OsJnTgmrGOOkVAxzgGDbslg6il3EHgs5SG7z87A9kCc1/00xtne4Wl
mDqe6ZOVO3KTN3p+piYhZky+5uxRNIW1JT0O+0CLtJA36bg2fbIgJ5g50i70FDgrhKdhWHhIKKnh
FWI7fEuEa7qNOe0nTW5NDJeLturAMlUq2g6dBQph6VXTh8qsi/wWLyhk9bOUxA125pRnJz8oo103
2OQtWZdNhAzQKRRKUeiRfmLbqLncRdtXOftgrV246MU2YAjC24IN8WLswdgAPE6uFMXGhe2AmMIS
xVQPqdBcqTvjgq2+ukycyN/wUFb3fKPeVleqcpUSgv6lHMdxF5i+d8yNLDoMEReqzDv7sY4zcsQN
gj3jnJZbmhHIUHY0cmHDelETHOO4B+joyuKGrZy38hvHPIVaM+xDVcLlNGS+EpRihi2rO6qQh5Qi
ZqbZPR7BssWo2YIWyGiXmUuE4eHntO82EgBUwUavCZhsFivfJgkozhKc973DuLIpmg0OFwyTqq4T
SlpUfnjNfWAfKi0VVwiORbZR656YnEDx7itbda7NOsrjBYlVhrPml0Ls6r2R+rNQJsNnndJ+gynF
Olc5fbSBWB1nuuOG25T9rDJLc2HeMuE3z4mrMDYaWxybOp2YD8/uwq9kHBQr2VEkzYbeqx4ZC6O9
bRrHvbYzEqIi0qf4+gVtLwStYjii4wouoXyJBRNhFS/M6PjHAjOKvoCsH171joPToxugaxnkxTwU
YVSch6HZ7QY1s86ZCYdyht9u5EjIS8E+aFeuXtobZyzBZHmF1V47bq/fNKndbYCqDo9uEqaAr6F2
begJm49c3+HXQLSGgXdYKx1Mr3pw0tAlJvOSGTjVe2DbF5FJq3dQU91CDJgahGfkUbnu/JJksdTy
gnXRxNkF4kLjuk3xlXnS0j/HaWWckaOp8yZB7xyDsNHgP4hSI5Oj9s11g5z7YuwiDYezD0y5C+uz
GrftU8QlzLfqGfptlVf1GRp4Y+lpY7nBARCSLJ4451mWYn5lfJ1NLVtP3Quv0DZuiX3J0toI4msc
k38IfXaYSUXTrhVLkP1hiwSeXaTZ5zY4vksgyOqVqfc6rHY8X8GuwE9GxlWqGvOmGORTN+Yj1ZRa
zW21iFBrWOVcNM4uKgdMSU6Ul/WM/Zgk1SCPscp1ZbVE4hrsDDUJNp2bnSNarNne0h9lw0TWbeDW
2qZ3tPRSRCSUWdy4S5SJ4VryPzPsqNnnqjVoYxDhBKjfvWij0D+Q48B+yHDxp/keSCsdBlYp63bv
i1Tf2HTyH+OxjA9ti7A+yrx6HaSWvSfThO+Q7vaZ54IET5qIFoFdZftsGKJxnltNt7TT9FGrknyJ
DkFuDDMTd1A3VsJp7iKBApBbP9hqFINBqQcLUNzts5nTwKwICxOVMszJScLQlCtkVzH0DhUCq6zG
gsimhRe6YtoLyxPKpYabYDMwm9kCFtypvrRIpBS9uqxB+d9PASYEkUBWudQ9k5Ap31eKpYRqMWbJ
9Zja/Sq1WozEQXGfkMK3TQp2vUKGj5HSdsmOUG1U8IXbQE30Mb1iFRj7Ve2Z7RXg3eiAureA01LU
51LX97ZjfWn6YkMkGoLvamSc1FcNJDDkiU6unwHDHwk+ChwVspp0A6wGbk6Hh3C8PelsDr3IYiSj
oscCS3iwyv9tyHdZo4/cSfiu0RybdzksxoBBH+PWmmCDMO+KTSuTUzok6U4konkwkqJy514wYKgd
6nbNBICyHuZdeVXWiVyPZeckqIIc6oS2b/Zp4MfpCg0oIpsBG8rYKMZLWvttuGSJRyNvFnVAMaP4
CSjDJpyC7SrWgVCvcgi+OjOz+ZhE4inDd3Bhi7q7CGM670WGoNvuWMRctxnmiaEf0EFd8LFEzKMK
HzzAl9KYE9+MIBtXV3/recGzy+X+MFqCFKn6YAVOs0K+O+2LvPIqFKBziXlKDbQTVc+HYnqjMmC6
RNMxPig+XDPfTvodIhN3gkey7VO7GnGmK0mkdWLrsdJj0CO88MzX6n7puAZ+hlSxV9Io5E1us2nw
RbLEAQBBRabNsYg8/za22HemdDG+Gqqd3HetWax0e7TwoSd0fTZJjQmyy0CboICXhcOHb1UQg2Z2
ZA3o1k0St+eO5Yw7nYLsNhzteNdXSr8rdcdfGGWJdD+1ahYk24KPnuU6cakhcnfJubLcenxCnqRu
HACDC8MavRUar5a8Bo3EncCCLxjfDAITT22RmWSRr12gstEra2GriNUcuOV0muGENp3EgI2F3sq5
FONeLHUVyw0PYniLHR4boSyIcLxUjNLY5XlnbuNisEDnePkJFXQxr8ghnFtViqXOydRVQa4UK4yO
aEDSpyYDQwNwXXartKi8A7PYaBYOnr4qyOlctFNiemjo537b7Enw+KppVRCCgsAmPbeo9p+bpFqa
o4V4iG5Pe+4yMFxlflfu69EP1tBEZ5MUxpi8Ie117cn6ZjAxPJLr2a46rT9XfSYaWDrJwApEtMCw
nM3Av8CT82iNE2TlovayericRv/AP2oJibfHR4yqBMjQJ16ZuFXO1CI27jjfk2FHNFk8J2MXgHAQ
m0vLR8aVhWYAHsC2L4uWtdxrCpUkJUI6sJ2CgvBG71KFS3WWqll81gYg6kFyxNaRO9QFUlAE8ox9
SHpJgKX1MqqI7Mzayy4AJmvncOgFIqzEenFB7h8ElIFZ2AXhZwNVPVJ5YUItLbMQ93VaH3hsJtty
jLtFVdpPfgMq286iZOGbUXNeQ1B/MM26XmZRBvgNeRNo88GIikMBoILKPzTCbZ5CmkDiXgw8PWpS
KMc+W+GUbDautAVoP3u4QpePSxY66S4PbQ8KiQvNqMdw0BlVdtHj7MqF7R1VQqwfOtUpN4ZdhAvi
qUAlUYMPflRixhXaMpUo+YZAIwXSjljpCs+HbGRoS7JNjUXjipCZU2zdMeqlMQ1L8KJseOBRP+b3
2NKtCeEd7zS803hxKvPM0Wr0haOPQAuGrR9c+nrC2KgRDWPXsX/yBjSTAqDKzHN0Xnmo2lVls473
mH32uV3eiLoF46h4VJmpgLBIQSSlvx39eI1qvdhqKYiVFs0AKyo9f4OSd6ECBZnFqrJQ6eAwSSHm
1Cm6pxCoNQjqIt1FkiyXFjfF1kA2u7P7JlkSW6Uu+jT2Nh1EVFcteECWSbS1k+cO8uizT8DANso5
FCWsOlO7RD4NSjDsE9CZ1Wwy8BDHmCuMDzuCB3J2fdnYcfrMzrxQLAdOcBDLY9eQ4ADloXhk2FSe
N7EGkECnQ47PDsilBtMWd7+yqe2hhkEIwrz3w+Gz55HsWKlRcoo1d+SjFMA58f0/sRnTmcVKbYG8
0JwBTy9vaFV2VzRugKyWmaE9ZHaufEltt1nhuis2Vs/kl9DOpHCZ5qdsempHO0oMfXOvZQrmxDlQ
AteNVw454CRNdrkY2cm14byo+L4srFL3Q9Z3XFmdWOdK1hHU1RwMZkgCI4JNNsVMNIyG2tD56lLw
Yxg+6zO47h527b7NIK5gLqY8VXexwCLMHPGl7PpN56NinaaAQmvDY8iSiBkhGzaVY/urwZTltjXy
ehvzKUlFyNsT3iC5dIEt3DLDdM/yIfeeFGqmyXxAcG4rLXfN12MuXYSZB2NMijOEKOkDBPiG2siy
trlKSdsYCk1HHOHKEipFqG7c0UKAnGlKf1ZmGY94PBvuWievY4Y5iYnEQDN35cnIeULjgMnEqyya
kolnfwGUJsBuqk58W1AiLQt3cM/rbkzuAfKH6+E1b0U3+pPIgpS1I860Y9IMKs+ybLz0FQX7jzX2
lwpOyGpGDFQ7R6atw4+1x+1Ip+LKTWF9+IMXrmmsFvcF6xuPeOJq7MFMlyLu5MGpdbXB/1GIZVNr
Ku3TMr+srVooVCytfIH50l4rGXDYGfbUChljLpZdM5BmFQ+6A8/AKNd2pX8N4wzzaxB49DAxlR8d
X1PnGM/CWx4c9VyqVRMsCsVqDr1NBJ4EpbpShiG9B9xD5ToShJBxu8+COsnPPUkwIcGYjL7GahwW
eZABVzNTvTrGdl1cUFyjWjD8fNjISOdRU7KIXoGQlYCWAivBPZc661gb5eeooIZlGBunG4LLzIXL
LuZM9zV/XiZZdSNQcWMCtO35UMX+rRk54dqTHvkB7thG2y4T0LGrbtyllGc7BtjdPflPOGepQi8n
rv6qGCPjNkX8snNbLXr07Ya1yOvGc2u08KbHheoT7osbKKtaXLwaUmErSqytWrTILUZihBiARcI6
taYSMDiNDfVEiFBc0jwY+zszbm16LZFb0XjAroGL382bvTISn2zkDrvd0lPGFcNhhiQZG+eg9xBt
26T/jYXJxsCBejE4en7BsNC5EXZs7xzJvFdrWmtB+zo9t8qBEiuaLJYz4FDtPbBowFRqFFx4iLLW
stJGkoK7WDyMmgc5Fn8iU1Qn2SsQufdpGNmwTBuzXNqlFx2jirAvZXBORUcHZFIbjzStVurAHpzP
oc31kmY9cjDhOTxd406JQVJPvQcNisxGq11tQexSemMkKrHycdW0S3B24hHxQ7Dox4hyyY0F2aK2
UuKrNbQCSF0IZplPTXmriP5z6EXJITQt3qzeI9DvTUBP/9r+7yTh/TnAHivEd0nv4lSf3v1h+dqU
vWxe5HD1gqK/fpOLTr/5Z//jd8b+H+gUbVNDECXA6jN5oCkCx/D3bCVnp+dT/E47+5sH+N7rhUuq
I3oVmnDZn1kTNu17r1f/RJtVFRDTCEwiEuZn0aJhf1JxWlqqYeIf+Wb0/97qNaZkANuh44m+lnGd
+ZfcJdTn71q9KNpM2ySShsP89CMy00zqHHlNHWySzk5XiNMxKUYMJN25U/BMmRlIFve2kjk8+mW1
U2vL3uF6CBi6iRqVRDEye84c4m0XtAXlraV4xLC6znDLgN41mak4GV2fOMXHSwypewUQrbq0Y9Xs
53aUOpNbeWSqNyvY0Mp50WresjJU4MBVVOr+I54/pWAKn5uHiqb8Dt1Zd2q9IXukirXw1ZpRQfcu
k4AgrXAKX2kroW66QYgvSPf9nELH7Yf1oNbctDrt1HILPIO7GN25GS0a3H7ljnSO8BKDh+XPo1GW
WBCa9HPjkN8n4gZnOcRE8aAPcXrse21QWJl1VhsZ4Sdd6US5T9jGQH0oIypFUsAYZc1dgEpXfRa2
OY87o32KLPZIbpSaOw2D95WlWNmydEL9s25FzR3WeeuIBye9stNYoEQz3Q1E7nHdqn1G74Si9Ky1
GJcRbUAcKE1aGkWd4qxAmQIyRyESPLkdqUobJakCd5nooiWbJ+7GfaEI42vHBuKzylT3JexS3C5A
WMsHnLHmBRvaSFsGVcSWJiUs8cY2p0DHpknrY1C4eHOA23b0cIoRQCcZ4us4CSHH0JztbmxNKLfA
dwIGyx2TLNJ2gcW7ohziZUh2O/7sQH+MtK5kLO/AkdMJRYeL7SPqy8S08rAm28u08Nw9tr36DPuk
RB1gyGxjR2VYbc0U+zMT0qz+kpqxIheW2VQvfur111abw6Oq2HFoM6dWnLntNc4BPDyEf/jwSbKo
XRPkfBlV7gWjYFI2ETggz7TcFgv8oCQ53aKRbLsZZpXcXEbEIRorEn/tlyxiQroIktLy5pgUinEp
Sh3St+Km5NnWFtpFsmeDewKK8xkKlx5RldUDEeCuwY2OnjDtaL7aDdAdT/bNPDTTkPPXQgqc4xfO
YOAxEr6yIE+RMsaKcU830PvKxoZQaJno3kvsiXrjRGWjPUGsVRmXSIo9Ejo9No+8Vp2vbEm7/Yjh
RztrXLImkPMk7LS7rnpqRNAD2yE6b6GGKX+u9Eo505QwjwGRN+4XMx/H6FgHrcDb1RPNHHVDekOi
ovlMYFP4wKTSc2YSYUixyEJ0hZoKbDhSldhEYph12yKAZ4OZRtgIiBQhSCfMygQcUY6AgqrYb1aD
y7ZiFoyD8+K2UkBgrVxkdHZigU3sa/uS1J9qizu8YtCbNv1nJXGrR1da1V1EJvm52Y9Yjpmv4/EM
ekEvQrrtpaKY1V0nLWsGDCHfj6NWki0Ez3zZO9EUQ9F67ZJahy0gQljUjLRvOBdQBkmDiNriDrRU
vM+02AqWIhKVMYuAgOGM89Ewkv4OQISrEkWX2uXM3S1we21kC3p5efuE552qRYsatAf1MNaHBOHW
FfKqgN6blxfeMrGGfk2whrUmJljdkkqC1lLna3yQbjw+E9vq06uo1eGAOUY5NHbgH9yKzEkY+aZ9
1aVF+LltFSbC7Je0rdqJcWMSSHEVOl17Ufk6gky9yxQyEJrsfrImLdsRyW4F3uO6JjM1RBjqj6so
7hJyeN0iXKLYQYk1mk70JQu7/CJKpLWsSn9KaOr7LakK4/NU0jrzIUChCzSBinAmGIMVSNKKAHxG
5xcPBcBOsk19nRgBJgTELfe2JEdWrW/4dphUqBjHL1ClVvM2gfW/U6yeyrxDTuWuc3rBQPUVJONq
ZeCG8pIofwR9L65rk20u2ovG1Zn+lNEXLTeLe2JhaFOWpZx0z41ZWytTjDpBVXGEtqi2STVe64Va
3FYRVvcr3UG9yFdi8NDxVbNcGArY5H0QDWq3wKykjUvmbhPysxiIeNGTzjC3UiVk/aIoC3nwxxA4
L42vIV7Yvu6ey9JOHvvAD74GiswXRaUyPdFlxfYnwSc4IzkBSikFH3pAP7eX3qAxavExLdM2pXO/
UPKy35ltCavRgGSwa7oWkaLVJilm+rwm1TXS2UWSlwG5wvH6Y1eUxrhQCDNZtymMRA1eHjS9JjHn
Pf2xflUaRnRmSHrlcz2vjY2K4nbd9hey6UF5BHmVg3qu2vFsiIjratIUJLVampB5SpFGj3YZZ4jo
jH3Xs8GfwWSbACC8w8uCnvedkTgd4e1UHMTE1Rb2yhj0FTHvpJf70AF33DZWfpfivEO1W1cbWzjr
ukpG+lFa8pA4CMlrkVI/gCohpzNzk11gdKBQtUjSXA8rz1LRozLPm7r9a6ldGU5/qWuwwBwV9UTC
asBCjZwvoeG698e8B6TpOXMMg/UVG+f2q8niswb2b+yY+Jxs2YnFiPh1M3YQPvS6qm6M3jI2tEdt
bt2EgB127OYLTDOvRZXSusdG04xVnHQNfB3bKXYEl7IVHMJm47lMUGYGoFpAsmHUn4EMq6HA5Sp4
Bi8+JBYP8mVEdnox03r2XnPT0RRyDYRGwHPQKtq6igY3mo1hGW/HEK8oCPJk13OpnTlOHe1HNzT3
TdDAloYOVd0ToO0ixsucJ0FrMYNGa5YXZpo4V+Ru2JuorjPCJQqPKVuv6M8uFwyBZ1p2WUb0Jcpk
DM1lGkMeVK26uFEzNVx3DV9/7pYYABj3TljceKxmofBVhomRfZ6hxH4iN8hSl/SV87mQdYF2xAX6
XZfoKJFePpEbXxwFVuJDJiMASV0c+eeVVdlsuGzCEi3E7TMlKYyamku3v6SjAcUwn+ImhTnx5DD8
+S9eUAYXqacApG0KmuwJoc4E/TCWYAHFOvLQmoON/QpAn2Ia9JhL1fMfbDUOaGiHbf9FESTdxVDE
Q/ZmUU9YRSTWgVPYF8gbjZ3bd/FX3q88gkRhcjc2NHDHYqgozxhX0r6WTg3hqQMoFVVEui/QMhOT
J6xhuHR86awwNnS3I9CTlV1m6cnVBaVGUeHyZLjkdfWMtmxGoGtp+Gu+qu5M8/2ap0PoyctQGnCH
cozU0aweE55UOCbqZFkg+Al3dqQ0+bqpJZZdrP6qD+EO580q0QLtvCoK8063uxZcRaXGwyps02nQ
LR2kzyH6u33IKDed5+CQ6gUmX0nYDkh2Jm7sHJmHDJ186OpQRgvJbCWfh2PiHRgowKahcRFsuUJc
Zld6WDMtt1nUOsvRaHPZnH/wi/RdEWY2sLXS5NY0g/KK9h1R9JL90FU0mMzPtRaxoq7a+7CynAut
b9SXkL4BsedWlelL1t1pqqg37L5jNtOfUW2FyIsHSoJZJ6sgI89kpHGqKWxhjtjWW1y1rWVu7ETP
Gc3HJoOFpM0c/MssFe1BD6vCoweX+v68J0F0LbTauUoSvSgXo9s54yx3E/NrlCKrWGT4pG9cSxmQ
LCvqs+MkTbPJOxo74KcQ11Gs0iZmAF72BV6cCLdKVQcgSBP/q+7n4VU9FhGmjkJD4BFWiElNJ1yO
di4vGyerYBlLHlFZ5YjVQNUW4cwircYNGGs5ahM7UIQq7+R2pX6lZpQYS6peV5nL1LWSZV+IPqa+
Ji8eUthIjUY+oEt7B+cAHuSV4mX9UtoGt4nJuoxMt4cAXUZqfjLcstCPbO+Tpddi7udP/TFXEzSr
WZF3+kwtJBEyXFX6HENYcPTIct4a0CguYkQgcjaIytbYAeklzGhjSiiyOaR/E4Um70ljLnRbQO+q
FiU0/695EsICNhJmFGB1xSLxSpLXImWEYg8mRsqe5qoh66XwDLjUTOCRzQ8+6T1+Riu+GQkIIgQi
tmaW6henIFHkPu5HKBq9No4bpUblPJhwGddkCtn9Af2QAriz5ShOUFlbnykWWzL2nPoas7W3A6RI
pzhxKZpHKNJXrNwFFiY9dPeOl2ewN9W4mPV9bqxVPBCg0QhUwo7UL32pl0uhB6SkZxHdPzPCg0Te
UrN0cyQ/zVA1B960ucOwpN5TB0yZoC52FsKMFG6aJJ/ZHdMOkFUl0QOEci76KG7IjmuUiojThHBz
DyjBDFVneIkpJllqBMwSveW41n6a+y+p4LylLrxH6lR3rXJPLvOmZggEZOcL+Z/146CqFjm/cP0X
/qDHjO5y+5IQ3wreq5kiasmVZD0qaQrguu6viYM7IhoFQsyk/NIKJ12L3sOL9oTV7xy0OxuzSPy9
EEXMeRchmU8JQW3Ii6x1Hqv6XSlHDAEkxoqpQkeQxbQViaX9TTXtR1SzBAI/WjxiNiFlKeDRPqoO
SIcaLiJSnhrZkjShK2FUL3x6wtscd0A4Yw6fX8PsdlaUcOJIKrr52Rxz2qqMu495hZa9Q5aKFDOC
sVcqhU/T3tH1rfAdZ4mkJbjm1iNtVei4E2kwFzwefZKF6XRhzUkyOES4jdAIeIE4AmEQclai9UDe
LtT4YClGQ5JsYJyH+tg7cGKi6EImpT/QswObjYvN3nqpP1QLJs31Z1TH4Q3REu3RVXzriXtXO2rI
hF5KXFUriRArnQl9wA+mdKZ2p9c5Vb0WR1usNdHBVpHIzNSWXkZa87zCjsOMsHHSaJtktHSbLE2B
PJTpLHaVfqsXolggD+n3SsKHjW0OMoMBg9+u9mkdW4nR3EmWuoBXK5OVqmLZCcHdfPb0xLmug4Zg
v6EpdIYqQSdWZRwVZLnoPRNnVBrzqXKx5uSHZddaqmHeN9vomJv6V5vNIKsy7K1q0aPRPxvM3r6d
ls9lG8eExCa92d0KFmW+y7GkKd+0ef1MGPww/99szpPCy4xkYwxEVjBb7/uFKiLiSxnjg7tmSWkW
iRuh8/gf6SL+D2Qh/dBv/FUX8Wcyy9RjPOZhVl/nf++XfmxW/vpAf64tqduQuX/RiHw91mtT9PeO
kZzqsG6eoZXq4hOITqwFDsrR15//+Akas//9P9vAQS1VI0iJ63n6oQkJT+eHc/TrN//rbuzf+53f
+wAvr83f79GoCK9NIn/ecX7+8nlwPpFYalAhEgQ1/SC5/fE82J80jWYqYq5vZ+lbWse//jw8sXmv
p463TwjROzzDRGb/M6fgF0f44VKgdWzpOLQd0A3TDy75H0+B+4nuN10bWEOvP9964P/6U/APAbtM
+/Vfpqj81esAFTXyaWJ1J3LE9POL60CAC0Axo7M8v/78+90PQp8YBn/mSvjFifzvK0EDMayppg43
4x+dBITmxGlNgCt+vl15/0ZXgg1jUTe4fj90GnT9k2BzJ7RJ4P7jnaB9IgkBADMbv28/ry/0b/T5
ibMT367Mb6HNPy9Xf2Fl0LRPqiY0VZ3ALj9+egfMhq2CMPsLD4A/cW5+XlsxqibPr6tq+FL9MN/7
w194W1N/fYDvS8nresFz8t0vTrO/b4f+tqhMf/6vd7fG63L3w398W/5eX+f7P//+AX/90u9e6+1T
vf3lJnyRJ/lEDt7revb9bU7pjv/nP/5v9hwQjHiUp+eX6t00EYDJRKd7/Se/Obn8+ar/3eNX1Sl9
O8x0ZqZZ39uf//5h0RGc5NthpsMars6N+NF3uznJ4Ze2GcOaPC4fPnKYnp7AAP7mmTZVg8rioy+x
O0FD+el/ndLiP3/anyrcnu/OEA/S6RH60VfZn2RGWRr/wlv0uhx8+Nhcp8kvDmxOo+qPHvjsFFfB
6bl7eSneDvZ6l05j7be/+PsX4+H0HAy/fQ9NY/OPv8DFc8jbfzvO611kgrx6+4u//86PzXPzFLxI
Obwd6/XgwtAoSD560o9NFp0e347z7cCsmG9/8fff9dUpOtEyO72rTL9vUz76pj+HcRy+e2AZKkSl
j7/p61MaJj+dn56bt2NNZ+T7EvrRd31T12Ta/sZD3DDFhOr86PHvXqr6p9kLnsLk7WCv716wXXn7
i7//fR5OPMx5YNXy3TX+vdD+6HtfNxFHr9/e5vS+fy7cPnzs/N07no6L7/Xtpf7+GWFVPqWn7Fte
cfiUP/LtbqspmrF6O/i3z6Fp2isr76OrtGyyf7w80VrV0Ae9vfLf/1iHcMzl+3KAQ6s2MSIfP/i1
ZGr1/gr6fvB/wt37l+KjP/hl/EEK5weP/vvZLx89+B+gjj94+MVLEoRvV8p0A/AFf2/LfPROXvx8
v9FD/Y2X+Cesh38IvPzg2fkzCMMPvsTrOoPqkAfRu3P0HZL4T3hE7FgK/uHx/wn7kT+0xn/wDP1Z
VeYHX+a3n0c/sW789A+vZJuaEVgqd4ypWfj7tQlX+vv3zW/tN3/uy/56F/rWk/2tf/Z+iz39xlPy
cpL/9f8AAAD//w==</cx:binary>
              </cx:geoCache>
            </cx:geography>
          </cx:layoutPr>
        </cx:series>
      </cx:plotAreaRegion>
    </cx:plotArea>
    <cx:legend pos="r" align="min" overlay="0"/>
  </cx:chart>
  <cx:spPr>
    <a:solidFill>
      <a:srgbClr val="2A2A2A"/>
    </a:solidFill>
    <a:ln>
      <a:solidFill>
        <a:srgbClr val="3A3A3A"/>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000">
  <a:srgbClr val="637CEF"/>
  <a:srgbClr val="E3008C"/>
  <a:srgbClr val="2AA0A4"/>
  <a:srgbClr val="9373C0"/>
  <a:srgbClr val="13A10E"/>
  <a:srgbClr val="3A96DD"/>
  <a:srgbClr val="CA5010"/>
  <a:srgbClr val="57811B"/>
  <a:srgbClr val="B146C2"/>
  <a:srgbClr val="AE8C00"/>
  <a:srgbClr val="AE8C00"/>
  <a:srgbClr val="637CEF"/>
  <a:srgbClr val="EE5FB7"/>
  <a:srgbClr val="008B94"/>
  <a:srgbClr val="D77440"/>
  <a:srgbClr val="BA58C9"/>
  <a:srgbClr val="3A96DD"/>
  <a:srgbClr val="E3008C"/>
  <a:srgbClr val="C36BD1"/>
  <a:srgbClr val="D06228"/>
  <a:srgbClr val="57811B"/>
</cs:colorStyle>
</file>

<file path=xl/charts/colors13.xml><?xml version="1.0" encoding="utf-8"?>
<cs:colorStyle xmlns:cs="http://schemas.microsoft.com/office/drawing/2012/chartStyle" xmlns:a="http://schemas.openxmlformats.org/drawingml/2006/main" meth="cycle" id="10000">
  <a:srgbClr val="637CEF"/>
  <a:srgbClr val="E3008C"/>
  <a:srgbClr val="2AA0A4"/>
  <a:srgbClr val="9373C0"/>
  <a:srgbClr val="13A10E"/>
  <a:srgbClr val="3A96DD"/>
  <a:srgbClr val="CA5010"/>
  <a:srgbClr val="57811B"/>
  <a:srgbClr val="B146C2"/>
  <a:srgbClr val="AE8C00"/>
  <a:srgbClr val="AE8C00"/>
  <a:srgbClr val="637CEF"/>
  <a:srgbClr val="EE5FB7"/>
  <a:srgbClr val="008B94"/>
  <a:srgbClr val="D77440"/>
  <a:srgbClr val="BA58C9"/>
  <a:srgbClr val="3A96DD"/>
  <a:srgbClr val="E3008C"/>
  <a:srgbClr val="C36BD1"/>
  <a:srgbClr val="D06228"/>
  <a:srgbClr val="57811B"/>
</cs:colorStyle>
</file>

<file path=xl/charts/colors14.xml><?xml version="1.0" encoding="utf-8"?>
<cs:colorStyle xmlns:cs="http://schemas.microsoft.com/office/drawing/2012/chartStyle" xmlns:a="http://schemas.openxmlformats.org/drawingml/2006/main" meth="cycle" id="10000">
  <a:srgbClr val="637CEF"/>
  <a:srgbClr val="E3008C"/>
  <a:srgbClr val="2AA0A4"/>
  <a:srgbClr val="9373C0"/>
  <a:srgbClr val="13A10E"/>
  <a:srgbClr val="3A96DD"/>
  <a:srgbClr val="CA5010"/>
  <a:srgbClr val="57811B"/>
  <a:srgbClr val="B146C2"/>
  <a:srgbClr val="AE8C00"/>
  <a:srgbClr val="AE8C00"/>
  <a:srgbClr val="637CEF"/>
  <a:srgbClr val="EE5FB7"/>
  <a:srgbClr val="008B94"/>
  <a:srgbClr val="D77440"/>
  <a:srgbClr val="BA58C9"/>
  <a:srgbClr val="3A96DD"/>
  <a:srgbClr val="E3008C"/>
  <a:srgbClr val="C36BD1"/>
  <a:srgbClr val="D06228"/>
  <a:srgbClr val="57811B"/>
</cs:colorStyle>
</file>

<file path=xl/charts/colors15.xml><?xml version="1.0" encoding="utf-8"?>
<cs:colorStyle xmlns:cs="http://schemas.microsoft.com/office/drawing/2012/chartStyle" xmlns:a="http://schemas.openxmlformats.org/drawingml/2006/main" meth="cycle" id="10000">
  <a:srgbClr val="637CEF"/>
  <a:srgbClr val="E3008C"/>
  <a:srgbClr val="2AA0A4"/>
  <a:srgbClr val="9373C0"/>
  <a:srgbClr val="13A10E"/>
  <a:srgbClr val="3A96DD"/>
  <a:srgbClr val="CA5010"/>
  <a:srgbClr val="57811B"/>
  <a:srgbClr val="B146C2"/>
  <a:srgbClr val="AE8C00"/>
  <a:srgbClr val="AE8C00"/>
  <a:srgbClr val="637CEF"/>
  <a:srgbClr val="EE5FB7"/>
  <a:srgbClr val="008B94"/>
  <a:srgbClr val="D77440"/>
  <a:srgbClr val="BA58C9"/>
  <a:srgbClr val="3A96DD"/>
  <a:srgbClr val="E3008C"/>
  <a:srgbClr val="C36BD1"/>
  <a:srgbClr val="D06228"/>
  <a:srgbClr val="57811B"/>
</cs:colorStyle>
</file>

<file path=xl/charts/colors16.xml><?xml version="1.0" encoding="utf-8"?>
<cs:colorStyle xmlns:cs="http://schemas.microsoft.com/office/drawing/2012/chartStyle" xmlns:a="http://schemas.openxmlformats.org/drawingml/2006/main" meth="cycle" id="10000">
  <a:srgbClr val="637CEF"/>
  <a:srgbClr val="E3008C"/>
  <a:srgbClr val="2AA0A4"/>
  <a:srgbClr val="9373C0"/>
  <a:srgbClr val="13A10E"/>
  <a:srgbClr val="3A96DD"/>
  <a:srgbClr val="CA5010"/>
  <a:srgbClr val="57811B"/>
  <a:srgbClr val="B146C2"/>
  <a:srgbClr val="AE8C00"/>
  <a:srgbClr val="AE8C00"/>
  <a:srgbClr val="637CEF"/>
  <a:srgbClr val="EE5FB7"/>
  <a:srgbClr val="008B94"/>
  <a:srgbClr val="D77440"/>
  <a:srgbClr val="BA58C9"/>
  <a:srgbClr val="3A96DD"/>
  <a:srgbClr val="E3008C"/>
  <a:srgbClr val="C36BD1"/>
  <a:srgbClr val="D06228"/>
  <a:srgbClr val="57811B"/>
</cs:colorStyle>
</file>

<file path=xl/charts/colors17.xml><?xml version="1.0" encoding="utf-8"?>
<cs:colorStyle xmlns:cs="http://schemas.microsoft.com/office/drawing/2012/chartStyle" xmlns:a="http://schemas.openxmlformats.org/drawingml/2006/main" meth="cycle" id="10000">
  <a:srgbClr val="637CEF"/>
  <a:srgbClr val="E3008C"/>
  <a:srgbClr val="2AA0A4"/>
  <a:srgbClr val="9373C0"/>
  <a:srgbClr val="13A10E"/>
  <a:srgbClr val="3A96DD"/>
  <a:srgbClr val="CA5010"/>
  <a:srgbClr val="57811B"/>
  <a:srgbClr val="B146C2"/>
  <a:srgbClr val="AE8C00"/>
  <a:srgbClr val="AE8C00"/>
  <a:srgbClr val="637CEF"/>
  <a:srgbClr val="EE5FB7"/>
  <a:srgbClr val="008B94"/>
  <a:srgbClr val="D77440"/>
  <a:srgbClr val="BA58C9"/>
  <a:srgbClr val="3A96DD"/>
  <a:srgbClr val="E3008C"/>
  <a:srgbClr val="C36BD1"/>
  <a:srgbClr val="D06228"/>
  <a:srgbClr val="57811B"/>
</cs:colorStyle>
</file>

<file path=xl/charts/colors18.xml><?xml version="1.0" encoding="utf-8"?>
<cs:colorStyle xmlns:cs="http://schemas.microsoft.com/office/drawing/2012/chartStyle" xmlns:a="http://schemas.openxmlformats.org/drawingml/2006/main" meth="cycle" id="10000">
  <a:srgbClr val="637CEF"/>
  <a:srgbClr val="E3008C"/>
  <a:srgbClr val="2AA0A4"/>
  <a:srgbClr val="9373C0"/>
  <a:srgbClr val="13A10E"/>
  <a:srgbClr val="3A96DD"/>
  <a:srgbClr val="CA5010"/>
  <a:srgbClr val="57811B"/>
  <a:srgbClr val="B146C2"/>
  <a:srgbClr val="AE8C00"/>
  <a:srgbClr val="AE8C00"/>
  <a:srgbClr val="637CEF"/>
  <a:srgbClr val="EE5FB7"/>
  <a:srgbClr val="008B94"/>
  <a:srgbClr val="D77440"/>
  <a:srgbClr val="BA58C9"/>
  <a:srgbClr val="3A96DD"/>
  <a:srgbClr val="E3008C"/>
  <a:srgbClr val="C36BD1"/>
  <a:srgbClr val="D06228"/>
  <a:srgbClr val="57811B"/>
</cs:colorStyle>
</file>

<file path=xl/charts/colors19.xml><?xml version="1.0" encoding="utf-8"?>
<cs:colorStyle xmlns:cs="http://schemas.microsoft.com/office/drawing/2012/chartStyle" xmlns:a="http://schemas.openxmlformats.org/drawingml/2006/main" meth="cycle" id="10000">
  <a:srgbClr val="637CEF"/>
  <a:srgbClr val="E3008C"/>
  <a:srgbClr val="2AA0A4"/>
  <a:srgbClr val="9373C0"/>
  <a:srgbClr val="13A10E"/>
  <a:srgbClr val="3A96DD"/>
  <a:srgbClr val="CA5010"/>
  <a:srgbClr val="57811B"/>
  <a:srgbClr val="B146C2"/>
  <a:srgbClr val="AE8C00"/>
  <a:srgbClr val="AE8C00"/>
  <a:srgbClr val="637CEF"/>
  <a:srgbClr val="EE5FB7"/>
  <a:srgbClr val="008B94"/>
  <a:srgbClr val="D77440"/>
  <a:srgbClr val="BA58C9"/>
  <a:srgbClr val="3A96DD"/>
  <a:srgbClr val="E3008C"/>
  <a:srgbClr val="C36BD1"/>
  <a:srgbClr val="D06228"/>
  <a:srgbClr val="57811B"/>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2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4.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3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9.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18" Type="http://schemas.openxmlformats.org/officeDocument/2006/relationships/chart" Target="../charts/chart18.xml"/><Relationship Id="rId26" Type="http://schemas.openxmlformats.org/officeDocument/2006/relationships/chart" Target="../charts/chart24.xml"/><Relationship Id="rId3" Type="http://schemas.openxmlformats.org/officeDocument/2006/relationships/chart" Target="../charts/chart3.xml"/><Relationship Id="rId21" Type="http://schemas.openxmlformats.org/officeDocument/2006/relationships/chart" Target="../charts/chart20.xml"/><Relationship Id="rId7" Type="http://schemas.openxmlformats.org/officeDocument/2006/relationships/chart" Target="../charts/chart7.xml"/><Relationship Id="rId12" Type="http://schemas.openxmlformats.org/officeDocument/2006/relationships/chart" Target="../charts/chart12.xml"/><Relationship Id="rId17" Type="http://schemas.openxmlformats.org/officeDocument/2006/relationships/chart" Target="../charts/chart17.xml"/><Relationship Id="rId25" Type="http://schemas.openxmlformats.org/officeDocument/2006/relationships/chart" Target="../charts/chart23.xml"/><Relationship Id="rId2" Type="http://schemas.openxmlformats.org/officeDocument/2006/relationships/chart" Target="../charts/chart2.xml"/><Relationship Id="rId16" Type="http://schemas.openxmlformats.org/officeDocument/2006/relationships/chart" Target="../charts/chart16.xml"/><Relationship Id="rId20" Type="http://schemas.microsoft.com/office/2014/relationships/chartEx" Target="../charts/chartEx1.xml"/><Relationship Id="rId29" Type="http://schemas.openxmlformats.org/officeDocument/2006/relationships/chart" Target="../charts/chart27.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24" Type="http://schemas.openxmlformats.org/officeDocument/2006/relationships/chart" Target="../charts/chart22.xml"/><Relationship Id="rId5" Type="http://schemas.openxmlformats.org/officeDocument/2006/relationships/chart" Target="../charts/chart5.xml"/><Relationship Id="rId15" Type="http://schemas.openxmlformats.org/officeDocument/2006/relationships/chart" Target="../charts/chart15.xml"/><Relationship Id="rId23" Type="http://schemas.microsoft.com/office/2014/relationships/chartEx" Target="../charts/chartEx2.xml"/><Relationship Id="rId28" Type="http://schemas.openxmlformats.org/officeDocument/2006/relationships/chart" Target="../charts/chart26.xml"/><Relationship Id="rId10" Type="http://schemas.openxmlformats.org/officeDocument/2006/relationships/chart" Target="../charts/chart10.xml"/><Relationship Id="rId19" Type="http://schemas.openxmlformats.org/officeDocument/2006/relationships/chart" Target="../charts/chart19.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 Id="rId22" Type="http://schemas.openxmlformats.org/officeDocument/2006/relationships/chart" Target="../charts/chart21.xml"/><Relationship Id="rId27" Type="http://schemas.openxmlformats.org/officeDocument/2006/relationships/chart" Target="../charts/chart25.xml"/><Relationship Id="rId30" Type="http://schemas.openxmlformats.org/officeDocument/2006/relationships/chart" Target="../charts/chart28.xml"/></Relationships>
</file>

<file path=xl/drawings/_rels/drawing2.xml.rels><?xml version="1.0" encoding="UTF-8" standalone="yes"?>
<Relationships xmlns="http://schemas.openxmlformats.org/package/2006/relationships"><Relationship Id="rId3" Type="http://schemas.openxmlformats.org/officeDocument/2006/relationships/hyperlink" Target="#'Product and Regional Insights'!A1"/><Relationship Id="rId7" Type="http://schemas.openxmlformats.org/officeDocument/2006/relationships/image" Target="../media/image5.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4.png"/><Relationship Id="rId5" Type="http://schemas.openxmlformats.org/officeDocument/2006/relationships/hyperlink" Target="#'Sales &amp; Analysis'!A1"/><Relationship Id="rId4" Type="http://schemas.openxmlformats.org/officeDocument/2006/relationships/image" Target="../media/image3.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2.png"/><Relationship Id="rId18" Type="http://schemas.openxmlformats.org/officeDocument/2006/relationships/image" Target="../media/image14.png"/><Relationship Id="rId3" Type="http://schemas.openxmlformats.org/officeDocument/2006/relationships/image" Target="../media/image6.png"/><Relationship Id="rId7" Type="http://schemas.openxmlformats.org/officeDocument/2006/relationships/hyperlink" Target="#'Sales &amp; Analysis'!A1"/><Relationship Id="rId12" Type="http://schemas.openxmlformats.org/officeDocument/2006/relationships/hyperlink" Target="#'Home Page'!A1"/><Relationship Id="rId17" Type="http://schemas.openxmlformats.org/officeDocument/2006/relationships/chart" Target="../charts/chart32.xml"/><Relationship Id="rId2" Type="http://schemas.openxmlformats.org/officeDocument/2006/relationships/chart" Target="../charts/chart30.xml"/><Relationship Id="rId16" Type="http://schemas.openxmlformats.org/officeDocument/2006/relationships/chart" Target="../charts/chart31.xml"/><Relationship Id="rId1" Type="http://schemas.openxmlformats.org/officeDocument/2006/relationships/chart" Target="../charts/chart29.xml"/><Relationship Id="rId6" Type="http://schemas.openxmlformats.org/officeDocument/2006/relationships/image" Target="../media/image9.png"/><Relationship Id="rId11" Type="http://schemas.openxmlformats.org/officeDocument/2006/relationships/image" Target="../media/image2.png"/><Relationship Id="rId5" Type="http://schemas.openxmlformats.org/officeDocument/2006/relationships/image" Target="../media/image8.png"/><Relationship Id="rId15" Type="http://schemas.openxmlformats.org/officeDocument/2006/relationships/image" Target="../media/image13.png"/><Relationship Id="rId10" Type="http://schemas.openxmlformats.org/officeDocument/2006/relationships/image" Target="../media/image11.png"/><Relationship Id="rId4" Type="http://schemas.openxmlformats.org/officeDocument/2006/relationships/image" Target="../media/image7.png"/><Relationship Id="rId9" Type="http://schemas.openxmlformats.org/officeDocument/2006/relationships/hyperlink" Target="#'Product and Regional Insights'!A1"/><Relationship Id="rId14" Type="http://schemas.microsoft.com/office/2014/relationships/chartEx" Target="../charts/chartEx3.xml"/></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9.png"/><Relationship Id="rId18" Type="http://schemas.openxmlformats.org/officeDocument/2006/relationships/image" Target="../media/image20.png"/><Relationship Id="rId3" Type="http://schemas.openxmlformats.org/officeDocument/2006/relationships/hyperlink" Target="#Sheet6!A1"/><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19.png"/><Relationship Id="rId2" Type="http://schemas.openxmlformats.org/officeDocument/2006/relationships/image" Target="../media/image10.png"/><Relationship Id="rId16" Type="http://schemas.openxmlformats.org/officeDocument/2006/relationships/image" Target="../media/image18.png"/><Relationship Id="rId1" Type="http://schemas.openxmlformats.org/officeDocument/2006/relationships/hyperlink" Target="#'Sales &amp; Analysis'!A1"/><Relationship Id="rId6" Type="http://schemas.openxmlformats.org/officeDocument/2006/relationships/hyperlink" Target="#'Home Page'!A1"/><Relationship Id="rId11" Type="http://schemas.openxmlformats.org/officeDocument/2006/relationships/image" Target="../media/image16.png"/><Relationship Id="rId5" Type="http://schemas.openxmlformats.org/officeDocument/2006/relationships/image" Target="../media/image2.png"/><Relationship Id="rId15" Type="http://schemas.openxmlformats.org/officeDocument/2006/relationships/chart" Target="../charts/chart36.xml"/><Relationship Id="rId10" Type="http://schemas.openxmlformats.org/officeDocument/2006/relationships/chart" Target="../charts/chart34.xml"/><Relationship Id="rId19" Type="http://schemas.openxmlformats.org/officeDocument/2006/relationships/chart" Target="../charts/chart37.xml"/><Relationship Id="rId4" Type="http://schemas.openxmlformats.org/officeDocument/2006/relationships/image" Target="../media/image11.png"/><Relationship Id="rId9" Type="http://schemas.openxmlformats.org/officeDocument/2006/relationships/chart" Target="../charts/chart33.xml"/><Relationship Id="rId14" Type="http://schemas.openxmlformats.org/officeDocument/2006/relationships/chart" Target="../charts/chart35.xml"/></Relationships>
</file>

<file path=xl/drawings/drawing1.xml><?xml version="1.0" encoding="utf-8"?>
<xdr:wsDr xmlns:xdr="http://schemas.openxmlformats.org/drawingml/2006/spreadsheetDrawing" xmlns:a="http://schemas.openxmlformats.org/drawingml/2006/main">
  <xdr:twoCellAnchor>
    <xdr:from>
      <xdr:col>3</xdr:col>
      <xdr:colOff>238125</xdr:colOff>
      <xdr:row>7</xdr:row>
      <xdr:rowOff>19050</xdr:rowOff>
    </xdr:from>
    <xdr:to>
      <xdr:col>9</xdr:col>
      <xdr:colOff>180975</xdr:colOff>
      <xdr:row>18</xdr:row>
      <xdr:rowOff>133350</xdr:rowOff>
    </xdr:to>
    <xdr:graphicFrame macro="">
      <xdr:nvGraphicFramePr>
        <xdr:cNvPr id="89" name="Chart 3">
          <a:extLst>
            <a:ext uri="{FF2B5EF4-FFF2-40B4-BE49-F238E27FC236}">
              <a16:creationId xmlns:a16="http://schemas.microsoft.com/office/drawing/2014/main" id="{5EBB7E8A-5B9B-18E7-BED3-BC11F0F2BB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335280</xdr:colOff>
      <xdr:row>0</xdr:row>
      <xdr:rowOff>0</xdr:rowOff>
    </xdr:from>
    <xdr:to>
      <xdr:col>12</xdr:col>
      <xdr:colOff>0</xdr:colOff>
      <xdr:row>8</xdr:row>
      <xdr:rowOff>99060</xdr:rowOff>
    </xdr:to>
    <xdr:graphicFrame macro="">
      <xdr:nvGraphicFramePr>
        <xdr:cNvPr id="6" name="Chart 5">
          <a:extLst>
            <a:ext uri="{FF2B5EF4-FFF2-40B4-BE49-F238E27FC236}">
              <a16:creationId xmlns:a16="http://schemas.microsoft.com/office/drawing/2014/main" id="{3E980301-5FE8-9EC8-4EF2-37FFF4D89DCF}"/>
            </a:ext>
            <a:ext uri="{147F2762-F138-4A5C-976F-8EAC2B608ADB}">
              <a16:predDERef xmlns:a16="http://schemas.microsoft.com/office/drawing/2014/main" pred="{5EBB7E8A-5B9B-18E7-BED3-BC11F0F2BB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158115</xdr:colOff>
      <xdr:row>11</xdr:row>
      <xdr:rowOff>120015</xdr:rowOff>
    </xdr:from>
    <xdr:to>
      <xdr:col>14</xdr:col>
      <xdr:colOff>241935</xdr:colOff>
      <xdr:row>23</xdr:row>
      <xdr:rowOff>49530</xdr:rowOff>
    </xdr:to>
    <xdr:graphicFrame macro="">
      <xdr:nvGraphicFramePr>
        <xdr:cNvPr id="7" name="Chart 7">
          <a:extLst>
            <a:ext uri="{FF2B5EF4-FFF2-40B4-BE49-F238E27FC236}">
              <a16:creationId xmlns:a16="http://schemas.microsoft.com/office/drawing/2014/main" id="{6F973DBB-8366-E7B9-56C7-6D39958BA1AF}"/>
            </a:ext>
            <a:ext uri="{147F2762-F138-4A5C-976F-8EAC2B608ADB}">
              <a16:predDERef xmlns:a16="http://schemas.microsoft.com/office/drawing/2014/main" pred="{3E980301-5FE8-9EC8-4EF2-37FFF4D89D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381000</xdr:colOff>
      <xdr:row>19</xdr:row>
      <xdr:rowOff>148590</xdr:rowOff>
    </xdr:from>
    <xdr:to>
      <xdr:col>10</xdr:col>
      <xdr:colOff>365760</xdr:colOff>
      <xdr:row>34</xdr:row>
      <xdr:rowOff>167640</xdr:rowOff>
    </xdr:to>
    <xdr:graphicFrame macro="">
      <xdr:nvGraphicFramePr>
        <xdr:cNvPr id="9" name="Chart 8">
          <a:extLst>
            <a:ext uri="{FF2B5EF4-FFF2-40B4-BE49-F238E27FC236}">
              <a16:creationId xmlns:a16="http://schemas.microsoft.com/office/drawing/2014/main" id="{67214FB2-F14D-FCE4-B08F-91F3A2FE1B38}"/>
            </a:ext>
            <a:ext uri="{147F2762-F138-4A5C-976F-8EAC2B608ADB}">
              <a16:predDERef xmlns:a16="http://schemas.microsoft.com/office/drawing/2014/main" pred="{6F973DBB-8366-E7B9-56C7-6D39958BA1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457200</xdr:colOff>
      <xdr:row>36</xdr:row>
      <xdr:rowOff>30480</xdr:rowOff>
    </xdr:from>
    <xdr:to>
      <xdr:col>7</xdr:col>
      <xdr:colOff>510540</xdr:colOff>
      <xdr:row>44</xdr:row>
      <xdr:rowOff>133350</xdr:rowOff>
    </xdr:to>
    <xdr:graphicFrame macro="">
      <xdr:nvGraphicFramePr>
        <xdr:cNvPr id="11" name="Chart 10">
          <a:extLst>
            <a:ext uri="{FF2B5EF4-FFF2-40B4-BE49-F238E27FC236}">
              <a16:creationId xmlns:a16="http://schemas.microsoft.com/office/drawing/2014/main" id="{1D5524A7-4405-62B9-4A8A-AC19E66AF61E}"/>
            </a:ext>
            <a:ext uri="{147F2762-F138-4A5C-976F-8EAC2B608ADB}">
              <a16:predDERef xmlns:a16="http://schemas.microsoft.com/office/drawing/2014/main" pred="{67214FB2-F14D-FCE4-B08F-91F3A2FE1B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0</xdr:colOff>
      <xdr:row>46</xdr:row>
      <xdr:rowOff>45720</xdr:rowOff>
    </xdr:from>
    <xdr:to>
      <xdr:col>14</xdr:col>
      <xdr:colOff>304800</xdr:colOff>
      <xdr:row>64</xdr:row>
      <xdr:rowOff>64770</xdr:rowOff>
    </xdr:to>
    <xdr:graphicFrame macro="">
      <xdr:nvGraphicFramePr>
        <xdr:cNvPr id="12" name="Chart 11">
          <a:extLst>
            <a:ext uri="{FF2B5EF4-FFF2-40B4-BE49-F238E27FC236}">
              <a16:creationId xmlns:a16="http://schemas.microsoft.com/office/drawing/2014/main" id="{2E22E14E-0799-DFC0-6890-62E13E2564BA}"/>
            </a:ext>
            <a:ext uri="{147F2762-F138-4A5C-976F-8EAC2B608ADB}">
              <a16:predDERef xmlns:a16="http://schemas.microsoft.com/office/drawing/2014/main" pred="{1D5524A7-4405-62B9-4A8A-AC19E66AF6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99060</xdr:colOff>
      <xdr:row>61</xdr:row>
      <xdr:rowOff>177165</xdr:rowOff>
    </xdr:from>
    <xdr:to>
      <xdr:col>16</xdr:col>
      <xdr:colOff>255270</xdr:colOff>
      <xdr:row>75</xdr:row>
      <xdr:rowOff>60960</xdr:rowOff>
    </xdr:to>
    <xdr:graphicFrame macro="">
      <xdr:nvGraphicFramePr>
        <xdr:cNvPr id="87" name="Chart 12">
          <a:extLst>
            <a:ext uri="{FF2B5EF4-FFF2-40B4-BE49-F238E27FC236}">
              <a16:creationId xmlns:a16="http://schemas.microsoft.com/office/drawing/2014/main" id="{CD7E5F14-0EAB-017A-65A9-4315F58A409A}"/>
            </a:ext>
            <a:ext uri="{147F2762-F138-4A5C-976F-8EAC2B608ADB}">
              <a16:predDERef xmlns:a16="http://schemas.microsoft.com/office/drawing/2014/main" pred="{2E22E14E-0799-DFC0-6890-62E13E2564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579120</xdr:colOff>
      <xdr:row>73</xdr:row>
      <xdr:rowOff>26670</xdr:rowOff>
    </xdr:from>
    <xdr:to>
      <xdr:col>10</xdr:col>
      <xdr:colOff>563880</xdr:colOff>
      <xdr:row>88</xdr:row>
      <xdr:rowOff>26670</xdr:rowOff>
    </xdr:to>
    <xdr:graphicFrame macro="">
      <xdr:nvGraphicFramePr>
        <xdr:cNvPr id="15" name="Chart 14">
          <a:extLst>
            <a:ext uri="{FF2B5EF4-FFF2-40B4-BE49-F238E27FC236}">
              <a16:creationId xmlns:a16="http://schemas.microsoft.com/office/drawing/2014/main" id="{EDA8A99D-1B3F-7FAA-4A76-10A2723AD1AF}"/>
            </a:ext>
            <a:ext uri="{147F2762-F138-4A5C-976F-8EAC2B608ADB}">
              <a16:predDERef xmlns:a16="http://schemas.microsoft.com/office/drawing/2014/main" pred="{CD7E5F14-0EAB-017A-65A9-4315F58A40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14</xdr:col>
      <xdr:colOff>20955</xdr:colOff>
      <xdr:row>90</xdr:row>
      <xdr:rowOff>110490</xdr:rowOff>
    </xdr:from>
    <xdr:to>
      <xdr:col>21</xdr:col>
      <xdr:colOff>158115</xdr:colOff>
      <xdr:row>105</xdr:row>
      <xdr:rowOff>110490</xdr:rowOff>
    </xdr:to>
    <xdr:graphicFrame macro="">
      <xdr:nvGraphicFramePr>
        <xdr:cNvPr id="86" name="Chart 15">
          <a:extLst>
            <a:ext uri="{FF2B5EF4-FFF2-40B4-BE49-F238E27FC236}">
              <a16:creationId xmlns:a16="http://schemas.microsoft.com/office/drawing/2014/main" id="{0DDF5AAC-CC32-DDD2-D24E-DAD0FD491465}"/>
            </a:ext>
            <a:ext uri="{147F2762-F138-4A5C-976F-8EAC2B608ADB}">
              <a16:predDERef xmlns:a16="http://schemas.microsoft.com/office/drawing/2014/main" pred="{EDA8A99D-1B3F-7FAA-4A76-10A2723AD1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337185</xdr:colOff>
      <xdr:row>102</xdr:row>
      <xdr:rowOff>177165</xdr:rowOff>
    </xdr:from>
    <xdr:to>
      <xdr:col>8</xdr:col>
      <xdr:colOff>160020</xdr:colOff>
      <xdr:row>117</xdr:row>
      <xdr:rowOff>177165</xdr:rowOff>
    </xdr:to>
    <xdr:graphicFrame macro="">
      <xdr:nvGraphicFramePr>
        <xdr:cNvPr id="97" name="Chart 16">
          <a:extLst>
            <a:ext uri="{FF2B5EF4-FFF2-40B4-BE49-F238E27FC236}">
              <a16:creationId xmlns:a16="http://schemas.microsoft.com/office/drawing/2014/main" id="{5397D500-7252-F3A5-EC32-49F180D6A60A}"/>
            </a:ext>
            <a:ext uri="{147F2762-F138-4A5C-976F-8EAC2B608ADB}">
              <a16:predDERef xmlns:a16="http://schemas.microsoft.com/office/drawing/2014/main" pred="{0DDF5AAC-CC32-DDD2-D24E-DAD0FD4914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17</xdr:col>
      <xdr:colOff>74295</xdr:colOff>
      <xdr:row>6</xdr:row>
      <xdr:rowOff>177165</xdr:rowOff>
    </xdr:from>
    <xdr:to>
      <xdr:col>26</xdr:col>
      <xdr:colOff>45720</xdr:colOff>
      <xdr:row>10</xdr:row>
      <xdr:rowOff>64770</xdr:rowOff>
    </xdr:to>
    <mc:AlternateContent xmlns:mc="http://schemas.openxmlformats.org/markup-compatibility/2006" xmlns:a14="http://schemas.microsoft.com/office/drawing/2010/main">
      <mc:Choice Requires="a14">
        <xdr:graphicFrame macro="">
          <xdr:nvGraphicFramePr>
            <xdr:cNvPr id="83" name="Region">
              <a:extLst>
                <a:ext uri="{FF2B5EF4-FFF2-40B4-BE49-F238E27FC236}">
                  <a16:creationId xmlns:a16="http://schemas.microsoft.com/office/drawing/2014/main" id="{5B8A4DC3-11D5-8EDF-CDF2-2FD890051604}"/>
                </a:ext>
                <a:ext uri="{147F2762-F138-4A5C-976F-8EAC2B608ADB}">
                  <a16:predDERef xmlns:a16="http://schemas.microsoft.com/office/drawing/2014/main" pred="{5397D500-7252-F3A5-EC32-49F180D6A60A}"/>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8273415" y="1602105"/>
              <a:ext cx="3057525" cy="619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632460</xdr:colOff>
      <xdr:row>34</xdr:row>
      <xdr:rowOff>167640</xdr:rowOff>
    </xdr:from>
    <xdr:to>
      <xdr:col>12</xdr:col>
      <xdr:colOff>331470</xdr:colOff>
      <xdr:row>48</xdr:row>
      <xdr:rowOff>74295</xdr:rowOff>
    </xdr:to>
    <mc:AlternateContent xmlns:mc="http://schemas.openxmlformats.org/markup-compatibility/2006" xmlns:a14="http://schemas.microsoft.com/office/drawing/2010/main">
      <mc:Choice Requires="a14">
        <xdr:graphicFrame macro="">
          <xdr:nvGraphicFramePr>
            <xdr:cNvPr id="5" name="Product Category">
              <a:extLst>
                <a:ext uri="{FF2B5EF4-FFF2-40B4-BE49-F238E27FC236}">
                  <a16:creationId xmlns:a16="http://schemas.microsoft.com/office/drawing/2014/main" id="{BCA8A685-56B7-25AF-C14B-F6891F1698DA}"/>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7429500" y="6385560"/>
              <a:ext cx="187071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247650</xdr:colOff>
      <xdr:row>14</xdr:row>
      <xdr:rowOff>30480</xdr:rowOff>
    </xdr:from>
    <xdr:to>
      <xdr:col>25</xdr:col>
      <xdr:colOff>19050</xdr:colOff>
      <xdr:row>27</xdr:row>
      <xdr:rowOff>120015</xdr:rowOff>
    </xdr:to>
    <mc:AlternateContent xmlns:mc="http://schemas.openxmlformats.org/markup-compatibility/2006" xmlns:a14="http://schemas.microsoft.com/office/drawing/2010/main">
      <mc:Choice Requires="a14">
        <xdr:graphicFrame macro="">
          <xdr:nvGraphicFramePr>
            <xdr:cNvPr id="84" name="Order Date">
              <a:extLst>
                <a:ext uri="{FF2B5EF4-FFF2-40B4-BE49-F238E27FC236}">
                  <a16:creationId xmlns:a16="http://schemas.microsoft.com/office/drawing/2014/main" id="{101F0375-1E20-5238-1966-03AB614A6DE5}"/>
                </a:ext>
                <a:ext uri="{147F2762-F138-4A5C-976F-8EAC2B608ADB}">
                  <a16:predDERef xmlns:a16="http://schemas.microsoft.com/office/drawing/2014/main" pred="{BCA8A685-56B7-25AF-C14B-F6891F1698DA}"/>
                </a:ext>
              </a:extLst>
            </xdr:cNvPr>
            <xdr:cNvGraphicFramePr/>
          </xdr:nvGraphicFramePr>
          <xdr:xfrm>
            <a:off x="0" y="0"/>
            <a:ext cx="0" cy="0"/>
          </xdr:xfrm>
          <a:graphic>
            <a:graphicData uri="http://schemas.microsoft.com/office/drawing/2010/slicer">
              <sle:slicer xmlns:sle="http://schemas.microsoft.com/office/drawing/2010/slicer" name="Order Date"/>
            </a:graphicData>
          </a:graphic>
        </xdr:graphicFrame>
      </mc:Choice>
      <mc:Fallback xmlns="">
        <xdr:sp macro="" textlink="">
          <xdr:nvSpPr>
            <xdr:cNvPr id="0" name=""/>
            <xdr:cNvSpPr>
              <a:spLocks noTextEdit="1"/>
            </xdr:cNvSpPr>
          </xdr:nvSpPr>
          <xdr:spPr>
            <a:xfrm>
              <a:off x="6096000" y="14935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28575</xdr:colOff>
      <xdr:row>118</xdr:row>
      <xdr:rowOff>24765</xdr:rowOff>
    </xdr:from>
    <xdr:to>
      <xdr:col>11</xdr:col>
      <xdr:colOff>339090</xdr:colOff>
      <xdr:row>133</xdr:row>
      <xdr:rowOff>24765</xdr:rowOff>
    </xdr:to>
    <xdr:graphicFrame macro="">
      <xdr:nvGraphicFramePr>
        <xdr:cNvPr id="91" name="Chart 1">
          <a:extLst>
            <a:ext uri="{FF2B5EF4-FFF2-40B4-BE49-F238E27FC236}">
              <a16:creationId xmlns:a16="http://schemas.microsoft.com/office/drawing/2014/main" id="{8F85B5D9-FC60-3E4F-D6EC-48DC4B88AE73}"/>
            </a:ext>
            <a:ext uri="{147F2762-F138-4A5C-976F-8EAC2B608ADB}">
              <a16:predDERef xmlns:a16="http://schemas.microsoft.com/office/drawing/2014/main" pred="{C9190C26-60E3-C7FB-0AD8-7C18B6A443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12</xdr:col>
      <xdr:colOff>228600</xdr:colOff>
      <xdr:row>1</xdr:row>
      <xdr:rowOff>57150</xdr:rowOff>
    </xdr:from>
    <xdr:to>
      <xdr:col>19</xdr:col>
      <xdr:colOff>9525</xdr:colOff>
      <xdr:row>12</xdr:row>
      <xdr:rowOff>47625</xdr:rowOff>
    </xdr:to>
    <xdr:graphicFrame macro="">
      <xdr:nvGraphicFramePr>
        <xdr:cNvPr id="85" name="Chart 2">
          <a:extLst>
            <a:ext uri="{FF2B5EF4-FFF2-40B4-BE49-F238E27FC236}">
              <a16:creationId xmlns:a16="http://schemas.microsoft.com/office/drawing/2014/main" id="{34BD2AB6-8B70-9AEE-EF38-02E960B7BF55}"/>
            </a:ext>
            <a:ext uri="{147F2762-F138-4A5C-976F-8EAC2B608ADB}">
              <a16:predDERef xmlns:a16="http://schemas.microsoft.com/office/drawing/2014/main" pred="{8F85B5D9-FC60-3E4F-D6EC-48DC4B88AE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13</xdr:col>
      <xdr:colOff>209550</xdr:colOff>
      <xdr:row>162</xdr:row>
      <xdr:rowOff>85725</xdr:rowOff>
    </xdr:from>
    <xdr:to>
      <xdr:col>19</xdr:col>
      <xdr:colOff>666750</xdr:colOff>
      <xdr:row>177</xdr:row>
      <xdr:rowOff>114300</xdr:rowOff>
    </xdr:to>
    <xdr:graphicFrame macro="">
      <xdr:nvGraphicFramePr>
        <xdr:cNvPr id="3" name="Chart 2">
          <a:extLst>
            <a:ext uri="{FF2B5EF4-FFF2-40B4-BE49-F238E27FC236}">
              <a16:creationId xmlns:a16="http://schemas.microsoft.com/office/drawing/2014/main" id="{5EC0D55B-4AFE-F8E7-5945-DA1AE6D303F9}"/>
            </a:ext>
            <a:ext uri="{147F2762-F138-4A5C-976F-8EAC2B608ADB}">
              <a16:predDERef xmlns:a16="http://schemas.microsoft.com/office/drawing/2014/main" pred="{34BD2AB6-8B70-9AEE-EF38-02E960B7BF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19</xdr:col>
      <xdr:colOff>331470</xdr:colOff>
      <xdr:row>157</xdr:row>
      <xdr:rowOff>59055</xdr:rowOff>
    </xdr:from>
    <xdr:to>
      <xdr:col>26</xdr:col>
      <xdr:colOff>118110</xdr:colOff>
      <xdr:row>172</xdr:row>
      <xdr:rowOff>87630</xdr:rowOff>
    </xdr:to>
    <xdr:graphicFrame macro="">
      <xdr:nvGraphicFramePr>
        <xdr:cNvPr id="8" name="Chart 7">
          <a:extLst>
            <a:ext uri="{FF2B5EF4-FFF2-40B4-BE49-F238E27FC236}">
              <a16:creationId xmlns:a16="http://schemas.microsoft.com/office/drawing/2014/main" id="{A6A6FA49-357E-FE15-1077-53D4FB661ABF}"/>
            </a:ext>
            <a:ext uri="{147F2762-F138-4A5C-976F-8EAC2B608ADB}">
              <a16:predDERef xmlns:a16="http://schemas.microsoft.com/office/drawing/2014/main" pred="{5EC0D55B-4AFE-F8E7-5945-DA1AE6D303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11</xdr:col>
      <xdr:colOff>361950</xdr:colOff>
      <xdr:row>1163</xdr:row>
      <xdr:rowOff>19050</xdr:rowOff>
    </xdr:from>
    <xdr:to>
      <xdr:col>17</xdr:col>
      <xdr:colOff>28575</xdr:colOff>
      <xdr:row>1178</xdr:row>
      <xdr:rowOff>47625</xdr:rowOff>
    </xdr:to>
    <xdr:graphicFrame macro="">
      <xdr:nvGraphicFramePr>
        <xdr:cNvPr id="18" name="Chart 17">
          <a:extLst>
            <a:ext uri="{FF2B5EF4-FFF2-40B4-BE49-F238E27FC236}">
              <a16:creationId xmlns:a16="http://schemas.microsoft.com/office/drawing/2014/main" id="{25DC4D26-DE74-70AA-EF7E-C857AD4EED57}"/>
            </a:ext>
            <a:ext uri="{147F2762-F138-4A5C-976F-8EAC2B608ADB}">
              <a16:predDERef xmlns:a16="http://schemas.microsoft.com/office/drawing/2014/main" pred="{A6A6FA49-357E-FE15-1077-53D4FB661A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13</xdr:col>
      <xdr:colOff>142875</xdr:colOff>
      <xdr:row>1182</xdr:row>
      <xdr:rowOff>152400</xdr:rowOff>
    </xdr:from>
    <xdr:to>
      <xdr:col>21</xdr:col>
      <xdr:colOff>123825</xdr:colOff>
      <xdr:row>1198</xdr:row>
      <xdr:rowOff>0</xdr:rowOff>
    </xdr:to>
    <xdr:graphicFrame macro="">
      <xdr:nvGraphicFramePr>
        <xdr:cNvPr id="19" name="Chart 18">
          <a:extLst>
            <a:ext uri="{FF2B5EF4-FFF2-40B4-BE49-F238E27FC236}">
              <a16:creationId xmlns:a16="http://schemas.microsoft.com/office/drawing/2014/main" id="{187BEDD9-77CA-BB43-CCE6-19FD7F007CA3}"/>
            </a:ext>
            <a:ext uri="{147F2762-F138-4A5C-976F-8EAC2B608ADB}">
              <a16:predDERef xmlns:a16="http://schemas.microsoft.com/office/drawing/2014/main" pred="{25DC4D26-DE74-70AA-EF7E-C857AD4EED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6</xdr:col>
      <xdr:colOff>152400</xdr:colOff>
      <xdr:row>134</xdr:row>
      <xdr:rowOff>19050</xdr:rowOff>
    </xdr:from>
    <xdr:to>
      <xdr:col>19</xdr:col>
      <xdr:colOff>266700</xdr:colOff>
      <xdr:row>149</xdr:row>
      <xdr:rowOff>47625</xdr:rowOff>
    </xdr:to>
    <xdr:graphicFrame macro="">
      <xdr:nvGraphicFramePr>
        <xdr:cNvPr id="47" name="Chart 22">
          <a:extLst>
            <a:ext uri="{FF2B5EF4-FFF2-40B4-BE49-F238E27FC236}">
              <a16:creationId xmlns:a16="http://schemas.microsoft.com/office/drawing/2014/main" id="{D9A361A6-4C7D-8D49-BFFB-3779D5FCF989}"/>
            </a:ext>
            <a:ext uri="{147F2762-F138-4A5C-976F-8EAC2B608ADB}">
              <a16:predDERef xmlns:a16="http://schemas.microsoft.com/office/drawing/2014/main" pred="{187BEDD9-77CA-BB43-CCE6-19FD7F007C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9</xdr:col>
      <xdr:colOff>114300</xdr:colOff>
      <xdr:row>147</xdr:row>
      <xdr:rowOff>38100</xdr:rowOff>
    </xdr:from>
    <xdr:to>
      <xdr:col>20</xdr:col>
      <xdr:colOff>276225</xdr:colOff>
      <xdr:row>161</xdr:row>
      <xdr:rowOff>47625</xdr:rowOff>
    </xdr:to>
    <xdr:graphicFrame macro="">
      <xdr:nvGraphicFramePr>
        <xdr:cNvPr id="78" name="Chart 24">
          <a:extLst>
            <a:ext uri="{FF2B5EF4-FFF2-40B4-BE49-F238E27FC236}">
              <a16:creationId xmlns:a16="http://schemas.microsoft.com/office/drawing/2014/main" id="{B4AED8BE-E25F-11FE-8764-8A698E4D073B}"/>
            </a:ext>
            <a:ext uri="{147F2762-F138-4A5C-976F-8EAC2B608ADB}">
              <a16:predDERef xmlns:a16="http://schemas.microsoft.com/office/drawing/2014/main" pred="{D9A361A6-4C7D-8D49-BFFB-3779D5FCF9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0</xdr:col>
      <xdr:colOff>638175</xdr:colOff>
      <xdr:row>162</xdr:row>
      <xdr:rowOff>123825</xdr:rowOff>
    </xdr:from>
    <xdr:to>
      <xdr:col>7</xdr:col>
      <xdr:colOff>209550</xdr:colOff>
      <xdr:row>177</xdr:row>
      <xdr:rowOff>152400</xdr:rowOff>
    </xdr:to>
    <xdr:graphicFrame macro="">
      <xdr:nvGraphicFramePr>
        <xdr:cNvPr id="81" name="Chart 3">
          <a:extLst>
            <a:ext uri="{FF2B5EF4-FFF2-40B4-BE49-F238E27FC236}">
              <a16:creationId xmlns:a16="http://schemas.microsoft.com/office/drawing/2014/main" id="{104AB798-5CB3-1069-2B11-4DBE0B23574C}"/>
            </a:ext>
            <a:ext uri="{147F2762-F138-4A5C-976F-8EAC2B608ADB}">
              <a16:predDERef xmlns:a16="http://schemas.microsoft.com/office/drawing/2014/main" pred="{B4AED8BE-E25F-11FE-8764-8A698E4D07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17</xdr:col>
      <xdr:colOff>220980</xdr:colOff>
      <xdr:row>178</xdr:row>
      <xdr:rowOff>118110</xdr:rowOff>
    </xdr:from>
    <xdr:to>
      <xdr:col>30</xdr:col>
      <xdr:colOff>236220</xdr:colOff>
      <xdr:row>193</xdr:row>
      <xdr:rowOff>118110</xdr:rowOff>
    </xdr:to>
    <mc:AlternateContent xmlns:mc="http://schemas.openxmlformats.org/markup-compatibility/2006">
      <mc:Choice xmlns:cx1="http://schemas.microsoft.com/office/drawing/2015/9/8/chartex" Requires="cx1">
        <xdr:graphicFrame macro="">
          <xdr:nvGraphicFramePr>
            <xdr:cNvPr id="24" name="Chart 1">
              <a:extLst>
                <a:ext uri="{FF2B5EF4-FFF2-40B4-BE49-F238E27FC236}">
                  <a16:creationId xmlns:a16="http://schemas.microsoft.com/office/drawing/2014/main" id="{113AD216-E05E-3F9C-F350-EA0F67DDCE8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0"/>
            </a:graphicData>
          </a:graphic>
        </xdr:graphicFrame>
      </mc:Choice>
      <mc:Fallback>
        <xdr:sp macro="" textlink="">
          <xdr:nvSpPr>
            <xdr:cNvPr id="0" name=""/>
            <xdr:cNvSpPr>
              <a:spLocks noTextEdit="1"/>
            </xdr:cNvSpPr>
          </xdr:nvSpPr>
          <xdr:spPr>
            <a:xfrm>
              <a:off x="13837920" y="3267075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190500</xdr:colOff>
      <xdr:row>162</xdr:row>
      <xdr:rowOff>15240</xdr:rowOff>
    </xdr:from>
    <xdr:to>
      <xdr:col>19</xdr:col>
      <xdr:colOff>22860</xdr:colOff>
      <xdr:row>174</xdr:row>
      <xdr:rowOff>156210</xdr:rowOff>
    </xdr:to>
    <xdr:graphicFrame macro="">
      <xdr:nvGraphicFramePr>
        <xdr:cNvPr id="4" name="Chart 3">
          <a:extLst>
            <a:ext uri="{FF2B5EF4-FFF2-40B4-BE49-F238E27FC236}">
              <a16:creationId xmlns:a16="http://schemas.microsoft.com/office/drawing/2014/main" id="{76151778-8F59-1E76-A9BB-0C3F5F6B10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13</xdr:col>
      <xdr:colOff>320040</xdr:colOff>
      <xdr:row>194</xdr:row>
      <xdr:rowOff>34290</xdr:rowOff>
    </xdr:from>
    <xdr:to>
      <xdr:col>26</xdr:col>
      <xdr:colOff>335280</xdr:colOff>
      <xdr:row>209</xdr:row>
      <xdr:rowOff>34290</xdr:rowOff>
    </xdr:to>
    <xdr:graphicFrame macro="">
      <xdr:nvGraphicFramePr>
        <xdr:cNvPr id="10" name="Chart 9">
          <a:extLst>
            <a:ext uri="{FF2B5EF4-FFF2-40B4-BE49-F238E27FC236}">
              <a16:creationId xmlns:a16="http://schemas.microsoft.com/office/drawing/2014/main" id="{F2A9A1FC-1A6D-E5A4-1137-839EF9E4EB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13</xdr:col>
      <xdr:colOff>251460</xdr:colOff>
      <xdr:row>211</xdr:row>
      <xdr:rowOff>140970</xdr:rowOff>
    </xdr:from>
    <xdr:to>
      <xdr:col>28</xdr:col>
      <xdr:colOff>99060</xdr:colOff>
      <xdr:row>227</xdr:row>
      <xdr:rowOff>167640</xdr:rowOff>
    </xdr:to>
    <mc:AlternateContent xmlns:mc="http://schemas.openxmlformats.org/markup-compatibility/2006">
      <mc:Choice xmlns:cx4="http://schemas.microsoft.com/office/drawing/2016/5/10/chartex" Requires="cx4">
        <xdr:graphicFrame macro="">
          <xdr:nvGraphicFramePr>
            <xdr:cNvPr id="26" name="Chart 12">
              <a:extLst>
                <a:ext uri="{FF2B5EF4-FFF2-40B4-BE49-F238E27FC236}">
                  <a16:creationId xmlns:a16="http://schemas.microsoft.com/office/drawing/2014/main" id="{D536E36F-A769-6E13-0897-5CE8E3040EF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3"/>
            </a:graphicData>
          </a:graphic>
        </xdr:graphicFrame>
      </mc:Choice>
      <mc:Fallback>
        <xdr:sp macro="" textlink="">
          <xdr:nvSpPr>
            <xdr:cNvPr id="0" name=""/>
            <xdr:cNvSpPr>
              <a:spLocks noTextEdit="1"/>
            </xdr:cNvSpPr>
          </xdr:nvSpPr>
          <xdr:spPr>
            <a:xfrm>
              <a:off x="10226040" y="38728650"/>
              <a:ext cx="7345680" cy="29527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114300</xdr:colOff>
      <xdr:row>196</xdr:row>
      <xdr:rowOff>171450</xdr:rowOff>
    </xdr:from>
    <xdr:to>
      <xdr:col>13</xdr:col>
      <xdr:colOff>144780</xdr:colOff>
      <xdr:row>211</xdr:row>
      <xdr:rowOff>171450</xdr:rowOff>
    </xdr:to>
    <xdr:graphicFrame macro="">
      <xdr:nvGraphicFramePr>
        <xdr:cNvPr id="17" name="Chart 16">
          <a:extLst>
            <a:ext uri="{FF2B5EF4-FFF2-40B4-BE49-F238E27FC236}">
              <a16:creationId xmlns:a16="http://schemas.microsoft.com/office/drawing/2014/main" id="{99B4F039-D276-00E9-7025-F7E4C463F9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editAs="oneCell">
    <xdr:from>
      <xdr:col>4</xdr:col>
      <xdr:colOff>22860</xdr:colOff>
      <xdr:row>216</xdr:row>
      <xdr:rowOff>53340</xdr:rowOff>
    </xdr:from>
    <xdr:to>
      <xdr:col>7</xdr:col>
      <xdr:colOff>213360</xdr:colOff>
      <xdr:row>229</xdr:row>
      <xdr:rowOff>142875</xdr:rowOff>
    </xdr:to>
    <mc:AlternateContent xmlns:mc="http://schemas.openxmlformats.org/markup-compatibility/2006" xmlns:a14="http://schemas.microsoft.com/office/drawing/2010/main">
      <mc:Choice Requires="a14">
        <xdr:graphicFrame macro="">
          <xdr:nvGraphicFramePr>
            <xdr:cNvPr id="20" name="Region 3">
              <a:extLst>
                <a:ext uri="{FF2B5EF4-FFF2-40B4-BE49-F238E27FC236}">
                  <a16:creationId xmlns:a16="http://schemas.microsoft.com/office/drawing/2014/main" id="{C6FA2570-70AF-2DE0-195D-C496332D6C2F}"/>
                </a:ext>
              </a:extLst>
            </xdr:cNvPr>
            <xdr:cNvGraphicFramePr/>
          </xdr:nvGraphicFramePr>
          <xdr:xfrm>
            <a:off x="0" y="0"/>
            <a:ext cx="0" cy="0"/>
          </xdr:xfrm>
          <a:graphic>
            <a:graphicData uri="http://schemas.microsoft.com/office/drawing/2010/slicer">
              <sle:slicer xmlns:sle="http://schemas.microsoft.com/office/drawing/2010/slicer" name="Region 3"/>
            </a:graphicData>
          </a:graphic>
        </xdr:graphicFrame>
      </mc:Choice>
      <mc:Fallback xmlns="">
        <xdr:sp macro="" textlink="">
          <xdr:nvSpPr>
            <xdr:cNvPr id="0" name=""/>
            <xdr:cNvSpPr>
              <a:spLocks noTextEdit="1"/>
            </xdr:cNvSpPr>
          </xdr:nvSpPr>
          <xdr:spPr>
            <a:xfrm>
              <a:off x="3931920" y="395554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137160</xdr:colOff>
      <xdr:row>235</xdr:row>
      <xdr:rowOff>106680</xdr:rowOff>
    </xdr:from>
    <xdr:to>
      <xdr:col>10</xdr:col>
      <xdr:colOff>99060</xdr:colOff>
      <xdr:row>247</xdr:row>
      <xdr:rowOff>163830</xdr:rowOff>
    </xdr:to>
    <xdr:graphicFrame macro="">
      <xdr:nvGraphicFramePr>
        <xdr:cNvPr id="21" name="Chart 20">
          <a:extLst>
            <a:ext uri="{FF2B5EF4-FFF2-40B4-BE49-F238E27FC236}">
              <a16:creationId xmlns:a16="http://schemas.microsoft.com/office/drawing/2014/main" id="{684C32C3-DE85-1D07-9CC9-80312ECFBB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twoCellAnchor editAs="oneCell">
    <xdr:from>
      <xdr:col>9</xdr:col>
      <xdr:colOff>152400</xdr:colOff>
      <xdr:row>222</xdr:row>
      <xdr:rowOff>91441</xdr:rowOff>
    </xdr:from>
    <xdr:to>
      <xdr:col>10</xdr:col>
      <xdr:colOff>1247775</xdr:colOff>
      <xdr:row>226</xdr:row>
      <xdr:rowOff>106680</xdr:rowOff>
    </xdr:to>
    <mc:AlternateContent xmlns:mc="http://schemas.openxmlformats.org/markup-compatibility/2006" xmlns:a14="http://schemas.microsoft.com/office/drawing/2010/main">
      <mc:Choice Requires="a14">
        <xdr:graphicFrame macro="">
          <xdr:nvGraphicFramePr>
            <xdr:cNvPr id="23" name="Years (Order Date)">
              <a:extLst>
                <a:ext uri="{FF2B5EF4-FFF2-40B4-BE49-F238E27FC236}">
                  <a16:creationId xmlns:a16="http://schemas.microsoft.com/office/drawing/2014/main" id="{888BB73F-FF64-CDC2-94E7-F0DC577D1F95}"/>
                </a:ext>
              </a:extLst>
            </xdr:cNvPr>
            <xdr:cNvGraphicFramePr/>
          </xdr:nvGraphicFramePr>
          <xdr:xfrm>
            <a:off x="0" y="0"/>
            <a:ext cx="0" cy="0"/>
          </xdr:xfrm>
          <a:graphic>
            <a:graphicData uri="http://schemas.microsoft.com/office/drawing/2010/slicer">
              <sle:slicer xmlns:sle="http://schemas.microsoft.com/office/drawing/2010/slicer" name="Years (Order Date)"/>
            </a:graphicData>
          </a:graphic>
        </xdr:graphicFrame>
      </mc:Choice>
      <mc:Fallback xmlns="">
        <xdr:sp macro="" textlink="">
          <xdr:nvSpPr>
            <xdr:cNvPr id="0" name=""/>
            <xdr:cNvSpPr>
              <a:spLocks noTextEdit="1"/>
            </xdr:cNvSpPr>
          </xdr:nvSpPr>
          <xdr:spPr>
            <a:xfrm>
              <a:off x="7871460" y="40690801"/>
              <a:ext cx="1828800" cy="7467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144780</xdr:colOff>
      <xdr:row>250</xdr:row>
      <xdr:rowOff>133350</xdr:rowOff>
    </xdr:from>
    <xdr:to>
      <xdr:col>12</xdr:col>
      <xdr:colOff>167640</xdr:colOff>
      <xdr:row>265</xdr:row>
      <xdr:rowOff>133350</xdr:rowOff>
    </xdr:to>
    <xdr:graphicFrame macro="">
      <xdr:nvGraphicFramePr>
        <xdr:cNvPr id="14" name="Chart 13">
          <a:extLst>
            <a:ext uri="{FF2B5EF4-FFF2-40B4-BE49-F238E27FC236}">
              <a16:creationId xmlns:a16="http://schemas.microsoft.com/office/drawing/2014/main" id="{3FB3504A-E1DC-5B1C-09DB-1B18E7C04F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6"/>
        </a:graphicData>
      </a:graphic>
    </xdr:graphicFrame>
    <xdr:clientData/>
  </xdr:twoCellAnchor>
  <xdr:twoCellAnchor>
    <xdr:from>
      <xdr:col>12</xdr:col>
      <xdr:colOff>571500</xdr:colOff>
      <xdr:row>29</xdr:row>
      <xdr:rowOff>163830</xdr:rowOff>
    </xdr:from>
    <xdr:to>
      <xdr:col>18</xdr:col>
      <xdr:colOff>53340</xdr:colOff>
      <xdr:row>44</xdr:row>
      <xdr:rowOff>163830</xdr:rowOff>
    </xdr:to>
    <xdr:graphicFrame macro="">
      <xdr:nvGraphicFramePr>
        <xdr:cNvPr id="16" name="Chart 15">
          <a:extLst>
            <a:ext uri="{FF2B5EF4-FFF2-40B4-BE49-F238E27FC236}">
              <a16:creationId xmlns:a16="http://schemas.microsoft.com/office/drawing/2014/main" id="{9367C7B4-2263-00E9-2271-63F7C56E44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twoCellAnchor>
    <xdr:from>
      <xdr:col>3</xdr:col>
      <xdr:colOff>586740</xdr:colOff>
      <xdr:row>294</xdr:row>
      <xdr:rowOff>41910</xdr:rowOff>
    </xdr:from>
    <xdr:to>
      <xdr:col>10</xdr:col>
      <xdr:colOff>152400</xdr:colOff>
      <xdr:row>309</xdr:row>
      <xdr:rowOff>41910</xdr:rowOff>
    </xdr:to>
    <xdr:graphicFrame macro="">
      <xdr:nvGraphicFramePr>
        <xdr:cNvPr id="22" name="Chart 21">
          <a:extLst>
            <a:ext uri="{FF2B5EF4-FFF2-40B4-BE49-F238E27FC236}">
              <a16:creationId xmlns:a16="http://schemas.microsoft.com/office/drawing/2014/main" id="{7E2B263C-C4CD-9AA6-059F-18EE3E7F09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xdr:from>
      <xdr:col>4</xdr:col>
      <xdr:colOff>15240</xdr:colOff>
      <xdr:row>310</xdr:row>
      <xdr:rowOff>57150</xdr:rowOff>
    </xdr:from>
    <xdr:to>
      <xdr:col>11</xdr:col>
      <xdr:colOff>373380</xdr:colOff>
      <xdr:row>325</xdr:row>
      <xdr:rowOff>57150</xdr:rowOff>
    </xdr:to>
    <xdr:graphicFrame macro="">
      <xdr:nvGraphicFramePr>
        <xdr:cNvPr id="25" name="Chart 24">
          <a:extLst>
            <a:ext uri="{FF2B5EF4-FFF2-40B4-BE49-F238E27FC236}">
              <a16:creationId xmlns:a16="http://schemas.microsoft.com/office/drawing/2014/main" id="{659FDDCC-5D3D-1662-3113-21CFDA2F8F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9"/>
        </a:graphicData>
      </a:graphic>
    </xdr:graphicFrame>
    <xdr:clientData/>
  </xdr:twoCellAnchor>
  <xdr:twoCellAnchor>
    <xdr:from>
      <xdr:col>3</xdr:col>
      <xdr:colOff>518160</xdr:colOff>
      <xdr:row>326</xdr:row>
      <xdr:rowOff>26670</xdr:rowOff>
    </xdr:from>
    <xdr:to>
      <xdr:col>10</xdr:col>
      <xdr:colOff>960120</xdr:colOff>
      <xdr:row>341</xdr:row>
      <xdr:rowOff>26670</xdr:rowOff>
    </xdr:to>
    <xdr:graphicFrame macro="">
      <xdr:nvGraphicFramePr>
        <xdr:cNvPr id="34" name="Chart 26">
          <a:extLst>
            <a:ext uri="{FF2B5EF4-FFF2-40B4-BE49-F238E27FC236}">
              <a16:creationId xmlns:a16="http://schemas.microsoft.com/office/drawing/2014/main" id="{F67E50A6-6CD4-3143-6E52-96CB80859C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389905</xdr:colOff>
      <xdr:row>4</xdr:row>
      <xdr:rowOff>171202</xdr:rowOff>
    </xdr:from>
    <xdr:to>
      <xdr:col>30</xdr:col>
      <xdr:colOff>259276</xdr:colOff>
      <xdr:row>46</xdr:row>
      <xdr:rowOff>27017</xdr:rowOff>
    </xdr:to>
    <xdr:pic>
      <xdr:nvPicPr>
        <xdr:cNvPr id="32" name="Picture 3">
          <a:extLst>
            <a:ext uri="{FF2B5EF4-FFF2-40B4-BE49-F238E27FC236}">
              <a16:creationId xmlns:a16="http://schemas.microsoft.com/office/drawing/2014/main" id="{25693EC9-C630-4E06-F5D1-F0D3CEDCE27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828305" y="891638"/>
          <a:ext cx="15718971" cy="8169235"/>
        </a:xfrm>
        <a:prstGeom prst="rect">
          <a:avLst/>
        </a:prstGeom>
      </xdr:spPr>
    </xdr:pic>
    <xdr:clientData/>
  </xdr:twoCellAnchor>
  <xdr:twoCellAnchor>
    <xdr:from>
      <xdr:col>4</xdr:col>
      <xdr:colOff>400050</xdr:colOff>
      <xdr:row>4</xdr:row>
      <xdr:rowOff>161925</xdr:rowOff>
    </xdr:from>
    <xdr:to>
      <xdr:col>30</xdr:col>
      <xdr:colOff>247650</xdr:colOff>
      <xdr:row>46</xdr:row>
      <xdr:rowOff>142875</xdr:rowOff>
    </xdr:to>
    <xdr:sp macro="" textlink="">
      <xdr:nvSpPr>
        <xdr:cNvPr id="2" name="Rectangle 1">
          <a:extLst>
            <a:ext uri="{FF2B5EF4-FFF2-40B4-BE49-F238E27FC236}">
              <a16:creationId xmlns:a16="http://schemas.microsoft.com/office/drawing/2014/main" id="{35804B88-A45D-43AD-8045-6BE185F78F6F}"/>
            </a:ext>
          </a:extLst>
        </xdr:cNvPr>
        <xdr:cNvSpPr/>
      </xdr:nvSpPr>
      <xdr:spPr>
        <a:xfrm>
          <a:off x="2838450" y="710565"/>
          <a:ext cx="15697200" cy="8294370"/>
        </a:xfrm>
        <a:prstGeom prst="rect">
          <a:avLst/>
        </a:prstGeom>
        <a:noFill/>
        <a:ln>
          <a:solidFill>
            <a:schemeClr val="tx1">
              <a:lumMod val="65000"/>
              <a:lumOff val="3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9</xdr:col>
      <xdr:colOff>603625</xdr:colOff>
      <xdr:row>7</xdr:row>
      <xdr:rowOff>85641</xdr:rowOff>
    </xdr:from>
    <xdr:to>
      <xdr:col>24</xdr:col>
      <xdr:colOff>484909</xdr:colOff>
      <xdr:row>18</xdr:row>
      <xdr:rowOff>114993</xdr:rowOff>
    </xdr:to>
    <xdr:pic>
      <xdr:nvPicPr>
        <xdr:cNvPr id="95" name="Picture 5">
          <a:extLst>
            <a:ext uri="{FF2B5EF4-FFF2-40B4-BE49-F238E27FC236}">
              <a16:creationId xmlns:a16="http://schemas.microsoft.com/office/drawing/2014/main" id="{10FEEFF1-4A01-4BF5-A36E-ABF57134BFB4}"/>
            </a:ext>
            <a:ext uri="{147F2762-F138-4A5C-976F-8EAC2B608ADB}">
              <a16:predDERef xmlns:a16="http://schemas.microsoft.com/office/drawing/2014/main" pred="{F09029A1-4BBB-4940-A5DE-C9633CC4CED7}"/>
            </a:ext>
          </a:extLst>
        </xdr:cNvPr>
        <xdr:cNvPicPr>
          <a:picLocks noChangeAspect="1"/>
        </xdr:cNvPicPr>
      </xdr:nvPicPr>
      <xdr:blipFill>
        <a:blip xmlns:r="http://schemas.openxmlformats.org/officeDocument/2006/relationships" r:embed="rId2"/>
        <a:srcRect t="33683" b="33333"/>
        <a:stretch>
          <a:fillRect/>
        </a:stretch>
      </xdr:blipFill>
      <xdr:spPr>
        <a:xfrm>
          <a:off x="6090025" y="1381041"/>
          <a:ext cx="9025284" cy="2696352"/>
        </a:xfrm>
        <a:prstGeom prst="rect">
          <a:avLst/>
        </a:prstGeom>
      </xdr:spPr>
    </xdr:pic>
    <xdr:clientData/>
  </xdr:twoCellAnchor>
  <xdr:twoCellAnchor>
    <xdr:from>
      <xdr:col>21</xdr:col>
      <xdr:colOff>55418</xdr:colOff>
      <xdr:row>20</xdr:row>
      <xdr:rowOff>138542</xdr:rowOff>
    </xdr:from>
    <xdr:to>
      <xdr:col>26</xdr:col>
      <xdr:colOff>55418</xdr:colOff>
      <xdr:row>36</xdr:row>
      <xdr:rowOff>124690</xdr:rowOff>
    </xdr:to>
    <xdr:sp macro="" textlink="">
      <xdr:nvSpPr>
        <xdr:cNvPr id="461" name="Rectangle: Rounded Corners 43">
          <a:extLst>
            <a:ext uri="{FF2B5EF4-FFF2-40B4-BE49-F238E27FC236}">
              <a16:creationId xmlns:a16="http://schemas.microsoft.com/office/drawing/2014/main" id="{D44B52EB-06F2-B6D0-1F41-91F005824776}"/>
            </a:ext>
          </a:extLst>
        </xdr:cNvPr>
        <xdr:cNvSpPr/>
      </xdr:nvSpPr>
      <xdr:spPr>
        <a:xfrm>
          <a:off x="12857018" y="4378033"/>
          <a:ext cx="3048000" cy="2867893"/>
        </a:xfrm>
        <a:prstGeom prst="roundRect">
          <a:avLst/>
        </a:prstGeom>
        <a:solidFill>
          <a:srgbClr val="2A2A2A"/>
        </a:solidFill>
        <a:ln w="6985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glow rad="63500">
            <a:schemeClr val="bg1">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368136</xdr:colOff>
      <xdr:row>38</xdr:row>
      <xdr:rowOff>46507</xdr:rowOff>
    </xdr:from>
    <xdr:to>
      <xdr:col>14</xdr:col>
      <xdr:colOff>215736</xdr:colOff>
      <xdr:row>41</xdr:row>
      <xdr:rowOff>32652</xdr:rowOff>
    </xdr:to>
    <xdr:sp macro="" textlink="">
      <xdr:nvSpPr>
        <xdr:cNvPr id="418" name="TextBox 45">
          <a:extLst>
            <a:ext uri="{FF2B5EF4-FFF2-40B4-BE49-F238E27FC236}">
              <a16:creationId xmlns:a16="http://schemas.microsoft.com/office/drawing/2014/main" id="{76AE6B03-4785-D23A-AD2E-F5103818F4CB}"/>
            </a:ext>
          </a:extLst>
        </xdr:cNvPr>
        <xdr:cNvSpPr txBox="1"/>
      </xdr:nvSpPr>
      <xdr:spPr>
        <a:xfrm>
          <a:off x="5244936" y="7527962"/>
          <a:ext cx="3505200" cy="526472"/>
        </a:xfrm>
        <a:prstGeom prst="rect">
          <a:avLst/>
        </a:prstGeom>
        <a:no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800">
              <a:solidFill>
                <a:schemeClr val="bg1"/>
              </a:solidFill>
            </a:rPr>
            <a:t>Sales</a:t>
          </a:r>
          <a:r>
            <a:rPr lang="en-IN" sz="2800" baseline="0">
              <a:solidFill>
                <a:schemeClr val="bg1"/>
              </a:solidFill>
            </a:rPr>
            <a:t> &amp; Analysis</a:t>
          </a:r>
          <a:endParaRPr lang="en-IN" sz="2800">
            <a:solidFill>
              <a:schemeClr val="bg1"/>
            </a:solidFill>
          </a:endParaRPr>
        </a:p>
      </xdr:txBody>
    </xdr:sp>
    <xdr:clientData/>
  </xdr:twoCellAnchor>
  <xdr:twoCellAnchor editAs="oneCell">
    <xdr:from>
      <xdr:col>20</xdr:col>
      <xdr:colOff>562096</xdr:colOff>
      <xdr:row>20</xdr:row>
      <xdr:rowOff>18801</xdr:rowOff>
    </xdr:from>
    <xdr:to>
      <xdr:col>26</xdr:col>
      <xdr:colOff>63332</xdr:colOff>
      <xdr:row>37</xdr:row>
      <xdr:rowOff>21572</xdr:rowOff>
    </xdr:to>
    <xdr:pic>
      <xdr:nvPicPr>
        <xdr:cNvPr id="462" name="Picture 136">
          <a:hlinkClick xmlns:r="http://schemas.openxmlformats.org/officeDocument/2006/relationships" r:id="rId3"/>
          <a:extLst>
            <a:ext uri="{FF2B5EF4-FFF2-40B4-BE49-F238E27FC236}">
              <a16:creationId xmlns:a16="http://schemas.microsoft.com/office/drawing/2014/main" id="{84F3361B-D73C-7EEE-71B2-28F36E4982D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754096" y="4258292"/>
          <a:ext cx="3158836" cy="3111731"/>
        </a:xfrm>
        <a:prstGeom prst="rect">
          <a:avLst/>
        </a:prstGeom>
      </xdr:spPr>
    </xdr:pic>
    <xdr:clientData/>
  </xdr:twoCellAnchor>
  <xdr:twoCellAnchor>
    <xdr:from>
      <xdr:col>20</xdr:col>
      <xdr:colOff>60370</xdr:colOff>
      <xdr:row>38</xdr:row>
      <xdr:rowOff>46511</xdr:rowOff>
    </xdr:from>
    <xdr:to>
      <xdr:col>27</xdr:col>
      <xdr:colOff>46515</xdr:colOff>
      <xdr:row>41</xdr:row>
      <xdr:rowOff>32656</xdr:rowOff>
    </xdr:to>
    <xdr:sp macro="" textlink="">
      <xdr:nvSpPr>
        <xdr:cNvPr id="419" name="TextBox 46">
          <a:extLst>
            <a:ext uri="{FF2B5EF4-FFF2-40B4-BE49-F238E27FC236}">
              <a16:creationId xmlns:a16="http://schemas.microsoft.com/office/drawing/2014/main" id="{5FDAC0E0-5339-410A-8597-D8202E1C3AF2}"/>
            </a:ext>
          </a:extLst>
        </xdr:cNvPr>
        <xdr:cNvSpPr txBox="1"/>
      </xdr:nvSpPr>
      <xdr:spPr>
        <a:xfrm>
          <a:off x="12252370" y="7527966"/>
          <a:ext cx="4253345" cy="526472"/>
        </a:xfrm>
        <a:prstGeom prst="rect">
          <a:avLst/>
        </a:prstGeom>
        <a:noFill/>
        <a:ln w="2857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800">
              <a:solidFill>
                <a:schemeClr val="bg1"/>
              </a:solidFill>
            </a:rPr>
            <a:t>Product &amp; Regional insights</a:t>
          </a:r>
        </a:p>
      </xdr:txBody>
    </xdr:sp>
    <xdr:clientData/>
  </xdr:twoCellAnchor>
  <xdr:twoCellAnchor>
    <xdr:from>
      <xdr:col>8</xdr:col>
      <xdr:colOff>587827</xdr:colOff>
      <xdr:row>20</xdr:row>
      <xdr:rowOff>157345</xdr:rowOff>
    </xdr:from>
    <xdr:to>
      <xdr:col>13</xdr:col>
      <xdr:colOff>587827</xdr:colOff>
      <xdr:row>36</xdr:row>
      <xdr:rowOff>143493</xdr:rowOff>
    </xdr:to>
    <xdr:sp macro="" textlink="">
      <xdr:nvSpPr>
        <xdr:cNvPr id="460" name="Rectangle: Rounded Corners 43">
          <a:extLst>
            <a:ext uri="{FF2B5EF4-FFF2-40B4-BE49-F238E27FC236}">
              <a16:creationId xmlns:a16="http://schemas.microsoft.com/office/drawing/2014/main" id="{BA3001C2-E876-9751-B468-DB7553079A00}"/>
            </a:ext>
          </a:extLst>
        </xdr:cNvPr>
        <xdr:cNvSpPr/>
      </xdr:nvSpPr>
      <xdr:spPr>
        <a:xfrm>
          <a:off x="5464627" y="4396836"/>
          <a:ext cx="3048000" cy="2867893"/>
        </a:xfrm>
        <a:prstGeom prst="roundRect">
          <a:avLst/>
        </a:prstGeom>
        <a:solidFill>
          <a:schemeClr val="tx1">
            <a:lumMod val="85000"/>
            <a:lumOff val="15000"/>
          </a:schemeClr>
        </a:solidFill>
        <a:ln w="6985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glow rad="63500">
            <a:schemeClr val="bg1">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9</xdr:col>
      <xdr:colOff>13855</xdr:colOff>
      <xdr:row>20</xdr:row>
      <xdr:rowOff>146459</xdr:rowOff>
    </xdr:from>
    <xdr:to>
      <xdr:col>14</xdr:col>
      <xdr:colOff>24741</xdr:colOff>
      <xdr:row>36</xdr:row>
      <xdr:rowOff>87678</xdr:rowOff>
    </xdr:to>
    <xdr:pic>
      <xdr:nvPicPr>
        <xdr:cNvPr id="464" name="Picture 134">
          <a:hlinkClick xmlns:r="http://schemas.openxmlformats.org/officeDocument/2006/relationships" r:id="rId5"/>
          <a:extLst>
            <a:ext uri="{FF2B5EF4-FFF2-40B4-BE49-F238E27FC236}">
              <a16:creationId xmlns:a16="http://schemas.microsoft.com/office/drawing/2014/main" id="{51100314-6A04-F6EF-1A59-13918DA032B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500255" y="4385950"/>
          <a:ext cx="3058886" cy="2867299"/>
        </a:xfrm>
        <a:prstGeom prst="rect">
          <a:avLst/>
        </a:prstGeom>
      </xdr:spPr>
    </xdr:pic>
    <xdr:clientData/>
  </xdr:twoCellAnchor>
  <xdr:twoCellAnchor editAs="oneCell">
    <xdr:from>
      <xdr:col>14</xdr:col>
      <xdr:colOff>553190</xdr:colOff>
      <xdr:row>21</xdr:row>
      <xdr:rowOff>173182</xdr:rowOff>
    </xdr:from>
    <xdr:to>
      <xdr:col>19</xdr:col>
      <xdr:colOff>587828</xdr:colOff>
      <xdr:row>39</xdr:row>
      <xdr:rowOff>132124</xdr:rowOff>
    </xdr:to>
    <xdr:pic>
      <xdr:nvPicPr>
        <xdr:cNvPr id="349" name="Picture 328">
          <a:extLst>
            <a:ext uri="{FF2B5EF4-FFF2-40B4-BE49-F238E27FC236}">
              <a16:creationId xmlns:a16="http://schemas.microsoft.com/office/drawing/2014/main" id="{F0D09C8B-6581-78D3-0068-9643D2725CAC}"/>
            </a:ext>
          </a:extLst>
        </xdr:cNvPr>
        <xdr:cNvPicPr>
          <a:picLocks noChangeAspect="1"/>
        </xdr:cNvPicPr>
      </xdr:nvPicPr>
      <xdr:blipFill>
        <a:blip xmlns:r="http://schemas.openxmlformats.org/officeDocument/2006/relationships" r:embed="rId7">
          <a:alphaModFix amt="59000"/>
        </a:blip>
        <a:stretch>
          <a:fillRect/>
        </a:stretch>
      </xdr:blipFill>
      <xdr:spPr>
        <a:xfrm>
          <a:off x="9087590" y="4690753"/>
          <a:ext cx="3082638" cy="3250782"/>
        </a:xfrm>
        <a:prstGeom prst="rect">
          <a:avLst/>
        </a:prstGeom>
        <a:effec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400050</xdr:colOff>
      <xdr:row>3</xdr:row>
      <xdr:rowOff>161925</xdr:rowOff>
    </xdr:from>
    <xdr:to>
      <xdr:col>30</xdr:col>
      <xdr:colOff>247650</xdr:colOff>
      <xdr:row>45</xdr:row>
      <xdr:rowOff>142875</xdr:rowOff>
    </xdr:to>
    <xdr:sp macro="" textlink="">
      <xdr:nvSpPr>
        <xdr:cNvPr id="2" name="Rectangle 1">
          <a:extLst>
            <a:ext uri="{FF2B5EF4-FFF2-40B4-BE49-F238E27FC236}">
              <a16:creationId xmlns:a16="http://schemas.microsoft.com/office/drawing/2014/main" id="{99CE1EA4-B39F-4C28-BCC7-A62817848439}"/>
            </a:ext>
          </a:extLst>
        </xdr:cNvPr>
        <xdr:cNvSpPr/>
      </xdr:nvSpPr>
      <xdr:spPr>
        <a:xfrm>
          <a:off x="2762250" y="704850"/>
          <a:ext cx="15201900" cy="8210550"/>
        </a:xfrm>
        <a:prstGeom prst="rect">
          <a:avLst/>
        </a:prstGeom>
        <a:noFill/>
        <a:ln>
          <a:solidFill>
            <a:schemeClr val="tx1">
              <a:lumMod val="65000"/>
              <a:lumOff val="3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429297</xdr:colOff>
      <xdr:row>5</xdr:row>
      <xdr:rowOff>66675</xdr:rowOff>
    </xdr:from>
    <xdr:to>
      <xdr:col>29</xdr:col>
      <xdr:colOff>590282</xdr:colOff>
      <xdr:row>8</xdr:row>
      <xdr:rowOff>66675</xdr:rowOff>
    </xdr:to>
    <xdr:sp macro="" textlink="">
      <xdr:nvSpPr>
        <xdr:cNvPr id="3" name="Rectangle 4">
          <a:extLst>
            <a:ext uri="{FF2B5EF4-FFF2-40B4-BE49-F238E27FC236}">
              <a16:creationId xmlns:a16="http://schemas.microsoft.com/office/drawing/2014/main" id="{7D902967-6127-45EE-8CA3-79DD6DFFB729}"/>
            </a:ext>
            <a:ext uri="{147F2762-F138-4A5C-976F-8EAC2B608ADB}">
              <a16:predDERef xmlns:a16="http://schemas.microsoft.com/office/drawing/2014/main" pred="{A63E6D62-0C3A-4888-AED8-A6B58BB01D54}"/>
            </a:ext>
          </a:extLst>
        </xdr:cNvPr>
        <xdr:cNvSpPr/>
      </xdr:nvSpPr>
      <xdr:spPr>
        <a:xfrm>
          <a:off x="9573297" y="981075"/>
          <a:ext cx="8695385" cy="952500"/>
        </a:xfrm>
        <a:prstGeom prst="rect">
          <a:avLst/>
        </a:prstGeom>
        <a:solidFill>
          <a:srgbClr val="2A2A2A"/>
        </a:solidFill>
        <a:ln>
          <a:solidFill>
            <a:srgbClr val="3A3A3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lt"/>
            <a:cs typeface="+mn-lt"/>
          </a:endParaRPr>
        </a:p>
      </xdr:txBody>
    </xdr:sp>
    <xdr:clientData/>
  </xdr:twoCellAnchor>
  <xdr:twoCellAnchor>
    <xdr:from>
      <xdr:col>5</xdr:col>
      <xdr:colOff>99060</xdr:colOff>
      <xdr:row>5</xdr:row>
      <xdr:rowOff>45720</xdr:rowOff>
    </xdr:from>
    <xdr:to>
      <xdr:col>8</xdr:col>
      <xdr:colOff>236220</xdr:colOff>
      <xdr:row>44</xdr:row>
      <xdr:rowOff>139521</xdr:rowOff>
    </xdr:to>
    <xdr:sp macro="" textlink="">
      <xdr:nvSpPr>
        <xdr:cNvPr id="5" name="Rectangle 3">
          <a:extLst>
            <a:ext uri="{FF2B5EF4-FFF2-40B4-BE49-F238E27FC236}">
              <a16:creationId xmlns:a16="http://schemas.microsoft.com/office/drawing/2014/main" id="{1C09F941-EC25-4013-8D93-39FD49A57C50}"/>
            </a:ext>
            <a:ext uri="{147F2762-F138-4A5C-976F-8EAC2B608ADB}">
              <a16:predDERef xmlns:a16="http://schemas.microsoft.com/office/drawing/2014/main" pred="{79DDEA55-6025-425E-BD79-A6276A18D2AD}"/>
            </a:ext>
          </a:extLst>
        </xdr:cNvPr>
        <xdr:cNvSpPr/>
      </xdr:nvSpPr>
      <xdr:spPr>
        <a:xfrm>
          <a:off x="3157792" y="957974"/>
          <a:ext cx="1972400" cy="7853322"/>
        </a:xfrm>
        <a:prstGeom prst="rect">
          <a:avLst/>
        </a:prstGeom>
        <a:solidFill>
          <a:srgbClr val="2A2A2A"/>
        </a:solidFill>
        <a:ln>
          <a:solidFill>
            <a:srgbClr val="3A3A3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lt"/>
            <a:cs typeface="+mn-lt"/>
          </a:endParaRPr>
        </a:p>
      </xdr:txBody>
    </xdr:sp>
    <xdr:clientData/>
  </xdr:twoCellAnchor>
  <xdr:twoCellAnchor>
    <xdr:from>
      <xdr:col>8</xdr:col>
      <xdr:colOff>489716</xdr:colOff>
      <xdr:row>9</xdr:row>
      <xdr:rowOff>0</xdr:rowOff>
    </xdr:from>
    <xdr:to>
      <xdr:col>12</xdr:col>
      <xdr:colOff>375416</xdr:colOff>
      <xdr:row>13</xdr:row>
      <xdr:rowOff>91440</xdr:rowOff>
    </xdr:to>
    <xdr:sp macro="" textlink="">
      <xdr:nvSpPr>
        <xdr:cNvPr id="8" name="Rectangle: Rounded Corners 7">
          <a:extLst>
            <a:ext uri="{FF2B5EF4-FFF2-40B4-BE49-F238E27FC236}">
              <a16:creationId xmlns:a16="http://schemas.microsoft.com/office/drawing/2014/main" id="{DB10699B-B7C3-464E-AA94-D314353413E5}"/>
            </a:ext>
            <a:ext uri="{147F2762-F138-4A5C-976F-8EAC2B608ADB}">
              <a16:predDERef xmlns:a16="http://schemas.microsoft.com/office/drawing/2014/main" pred="{FBECCE16-06B4-7812-4DE6-80F13C4FFA28}"/>
            </a:ext>
          </a:extLst>
        </xdr:cNvPr>
        <xdr:cNvSpPr/>
      </xdr:nvSpPr>
      <xdr:spPr>
        <a:xfrm>
          <a:off x="5383688" y="2049887"/>
          <a:ext cx="2332686" cy="1057356"/>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scene3d>
            <a:camera prst="isometricOffAxis2Top"/>
            <a:lightRig rig="threePt" dir="t"/>
          </a:scene3d>
        </a:bodyPr>
        <a:lstStyle/>
        <a:p>
          <a:pPr algn="l"/>
          <a:endParaRPr lang="en-IN" sz="1100">
            <a:effectLst>
              <a:outerShdw blurRad="50800" dist="38100" dir="2700000" algn="tl" rotWithShape="0">
                <a:prstClr val="black">
                  <a:alpha val="40000"/>
                </a:prstClr>
              </a:outerShdw>
            </a:effectLst>
          </a:endParaRPr>
        </a:p>
      </xdr:txBody>
    </xdr:sp>
    <xdr:clientData/>
  </xdr:twoCellAnchor>
  <xdr:twoCellAnchor>
    <xdr:from>
      <xdr:col>8</xdr:col>
      <xdr:colOff>482096</xdr:colOff>
      <xdr:row>9</xdr:row>
      <xdr:rowOff>43815</xdr:rowOff>
    </xdr:from>
    <xdr:to>
      <xdr:col>11</xdr:col>
      <xdr:colOff>127766</xdr:colOff>
      <xdr:row>10</xdr:row>
      <xdr:rowOff>173355</xdr:rowOff>
    </xdr:to>
    <xdr:sp macro="" textlink="">
      <xdr:nvSpPr>
        <xdr:cNvPr id="9" name="TextBox 8">
          <a:extLst>
            <a:ext uri="{FF2B5EF4-FFF2-40B4-BE49-F238E27FC236}">
              <a16:creationId xmlns:a16="http://schemas.microsoft.com/office/drawing/2014/main" id="{A3B40704-F1A5-4F60-8BD7-271465F33924}"/>
            </a:ext>
            <a:ext uri="{147F2762-F138-4A5C-976F-8EAC2B608ADB}">
              <a16:predDERef xmlns:a16="http://schemas.microsoft.com/office/drawing/2014/main" pred="{640D1826-9C29-6602-5B29-3A3605AE9063}"/>
            </a:ext>
          </a:extLst>
        </xdr:cNvPr>
        <xdr:cNvSpPr txBox="1"/>
      </xdr:nvSpPr>
      <xdr:spPr>
        <a:xfrm>
          <a:off x="5376068" y="2093702"/>
          <a:ext cx="1480909" cy="397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rgbClr val="B0B0B0"/>
              </a:solidFill>
            </a:rPr>
            <a:t>Total</a:t>
          </a:r>
          <a:r>
            <a:rPr lang="en-IN" sz="1800" b="1" baseline="0">
              <a:solidFill>
                <a:srgbClr val="B0B0B0"/>
              </a:solidFill>
            </a:rPr>
            <a:t> </a:t>
          </a:r>
          <a:r>
            <a:rPr lang="en-IN" sz="2000" b="1" baseline="0">
              <a:solidFill>
                <a:srgbClr val="B0B0B0"/>
              </a:solidFill>
            </a:rPr>
            <a:t>Sales</a:t>
          </a:r>
          <a:endParaRPr lang="en-IN" sz="2000" b="1">
            <a:solidFill>
              <a:srgbClr val="B0B0B0"/>
            </a:solidFill>
          </a:endParaRPr>
        </a:p>
      </xdr:txBody>
    </xdr:sp>
    <xdr:clientData/>
  </xdr:twoCellAnchor>
  <xdr:twoCellAnchor>
    <xdr:from>
      <xdr:col>8</xdr:col>
      <xdr:colOff>484786</xdr:colOff>
      <xdr:row>10</xdr:row>
      <xdr:rowOff>219636</xdr:rowOff>
    </xdr:from>
    <xdr:to>
      <xdr:col>11</xdr:col>
      <xdr:colOff>242047</xdr:colOff>
      <xdr:row>12</xdr:row>
      <xdr:rowOff>170330</xdr:rowOff>
    </xdr:to>
    <xdr:sp macro="" textlink="Sheet2!P10">
      <xdr:nvSpPr>
        <xdr:cNvPr id="10" name="TextBox 9">
          <a:extLst>
            <a:ext uri="{FF2B5EF4-FFF2-40B4-BE49-F238E27FC236}">
              <a16:creationId xmlns:a16="http://schemas.microsoft.com/office/drawing/2014/main" id="{327931DD-F02F-45BC-A9F0-9FAB7525DFE0}"/>
            </a:ext>
            <a:ext uri="{147F2762-F138-4A5C-976F-8EAC2B608ADB}">
              <a16:predDERef xmlns:a16="http://schemas.microsoft.com/office/drawing/2014/main" pred="{A3B40704-F1A5-4F60-8BD7-271465F33924}"/>
            </a:ext>
          </a:extLst>
        </xdr:cNvPr>
        <xdr:cNvSpPr txBox="1"/>
      </xdr:nvSpPr>
      <xdr:spPr>
        <a:xfrm>
          <a:off x="5361586" y="2505636"/>
          <a:ext cx="1586061" cy="4616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chemeClr val="bg1"/>
              </a:solidFill>
            </a:rPr>
            <a:t>₹</a:t>
          </a:r>
          <a:fld id="{1752277F-F653-41FC-B1FD-16E35D4A7723}" type="TxLink">
            <a:rPr lang="en-US" sz="2400" b="1" i="0" u="none" strike="noStrike">
              <a:solidFill>
                <a:schemeClr val="bg1"/>
              </a:solidFill>
              <a:latin typeface="Calibri"/>
              <a:ea typeface="Calibri"/>
              <a:cs typeface="Calibri"/>
            </a:rPr>
            <a:pPr algn="ctr"/>
            <a:t>37108182</a:t>
          </a:fld>
          <a:endParaRPr lang="en-IN" sz="2400" b="1">
            <a:solidFill>
              <a:schemeClr val="bg1"/>
            </a:solidFill>
          </a:endParaRPr>
        </a:p>
      </xdr:txBody>
    </xdr:sp>
    <xdr:clientData/>
  </xdr:twoCellAnchor>
  <xdr:twoCellAnchor>
    <xdr:from>
      <xdr:col>13</xdr:col>
      <xdr:colOff>69238</xdr:colOff>
      <xdr:row>8</xdr:row>
      <xdr:rowOff>177948</xdr:rowOff>
    </xdr:from>
    <xdr:to>
      <xdr:col>16</xdr:col>
      <xdr:colOff>585734</xdr:colOff>
      <xdr:row>13</xdr:row>
      <xdr:rowOff>107323</xdr:rowOff>
    </xdr:to>
    <xdr:sp macro="" textlink="">
      <xdr:nvSpPr>
        <xdr:cNvPr id="11" name="Rectangle: Rounded Corners 10">
          <a:extLst>
            <a:ext uri="{FF2B5EF4-FFF2-40B4-BE49-F238E27FC236}">
              <a16:creationId xmlns:a16="http://schemas.microsoft.com/office/drawing/2014/main" id="{3610BFB0-8DA8-4E64-BDC7-03B1E41B239F}"/>
            </a:ext>
            <a:ext uri="{147F2762-F138-4A5C-976F-8EAC2B608ADB}">
              <a16:predDERef xmlns:a16="http://schemas.microsoft.com/office/drawing/2014/main" pred="{C5FFD0DA-B265-469F-A4ED-2B35FE5784F0}"/>
            </a:ext>
          </a:extLst>
        </xdr:cNvPr>
        <xdr:cNvSpPr/>
      </xdr:nvSpPr>
      <xdr:spPr>
        <a:xfrm>
          <a:off x="8021942" y="2045385"/>
          <a:ext cx="2351736" cy="1077741"/>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28785</xdr:colOff>
      <xdr:row>9</xdr:row>
      <xdr:rowOff>51435</xdr:rowOff>
    </xdr:from>
    <xdr:to>
      <xdr:col>15</xdr:col>
      <xdr:colOff>267151</xdr:colOff>
      <xdr:row>10</xdr:row>
      <xdr:rowOff>180975</xdr:rowOff>
    </xdr:to>
    <xdr:sp macro="" textlink="">
      <xdr:nvSpPr>
        <xdr:cNvPr id="12" name="TextBox 11">
          <a:extLst>
            <a:ext uri="{FF2B5EF4-FFF2-40B4-BE49-F238E27FC236}">
              <a16:creationId xmlns:a16="http://schemas.microsoft.com/office/drawing/2014/main" id="{8967B37F-2B42-4314-8F28-89784BFE571F}"/>
            </a:ext>
            <a:ext uri="{147F2762-F138-4A5C-976F-8EAC2B608ADB}">
              <a16:predDERef xmlns:a16="http://schemas.microsoft.com/office/drawing/2014/main" pred="{F38091E9-5E52-4007-9E8C-56024E021EE2}"/>
            </a:ext>
          </a:extLst>
        </xdr:cNvPr>
        <xdr:cNvSpPr txBox="1"/>
      </xdr:nvSpPr>
      <xdr:spPr>
        <a:xfrm>
          <a:off x="7981489" y="2101322"/>
          <a:ext cx="1461859" cy="397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rgbClr val="B0B0B0"/>
              </a:solidFill>
            </a:rPr>
            <a:t>Units</a:t>
          </a:r>
          <a:r>
            <a:rPr lang="en-IN" sz="1800" b="1" baseline="0">
              <a:solidFill>
                <a:srgbClr val="B0B0B0"/>
              </a:solidFill>
            </a:rPr>
            <a:t> </a:t>
          </a:r>
          <a:r>
            <a:rPr lang="en-IN" sz="2000" b="1" baseline="0">
              <a:solidFill>
                <a:srgbClr val="B0B0B0"/>
              </a:solidFill>
            </a:rPr>
            <a:t>Sold</a:t>
          </a:r>
          <a:endParaRPr lang="en-IN" sz="2000" b="1">
            <a:solidFill>
              <a:srgbClr val="B0B0B0"/>
            </a:solidFill>
          </a:endParaRPr>
        </a:p>
      </xdr:txBody>
    </xdr:sp>
    <xdr:clientData/>
  </xdr:twoCellAnchor>
  <xdr:twoCellAnchor>
    <xdr:from>
      <xdr:col>13</xdr:col>
      <xdr:colOff>165065</xdr:colOff>
      <xdr:row>10</xdr:row>
      <xdr:rowOff>192966</xdr:rowOff>
    </xdr:from>
    <xdr:to>
      <xdr:col>15</xdr:col>
      <xdr:colOff>56687</xdr:colOff>
      <xdr:row>12</xdr:row>
      <xdr:rowOff>139626</xdr:rowOff>
    </xdr:to>
    <xdr:sp macro="" textlink="Sheet2!P12">
      <xdr:nvSpPr>
        <xdr:cNvPr id="13" name="TextBox 12">
          <a:extLst>
            <a:ext uri="{FF2B5EF4-FFF2-40B4-BE49-F238E27FC236}">
              <a16:creationId xmlns:a16="http://schemas.microsoft.com/office/drawing/2014/main" id="{FA752B14-853F-49EF-9584-F02F3BABB03E}"/>
            </a:ext>
            <a:ext uri="{147F2762-F138-4A5C-976F-8EAC2B608ADB}">
              <a16:predDERef xmlns:a16="http://schemas.microsoft.com/office/drawing/2014/main" pred="{5C2A933C-51C9-48BE-B4F1-0DFA9050BE6B}"/>
            </a:ext>
          </a:extLst>
        </xdr:cNvPr>
        <xdr:cNvSpPr txBox="1"/>
      </xdr:nvSpPr>
      <xdr:spPr>
        <a:xfrm>
          <a:off x="8117769" y="2511163"/>
          <a:ext cx="1115115" cy="4618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5C271D3-97CA-48CF-A2BF-9E812842D7FF}" type="TxLink">
            <a:rPr lang="en-US" sz="2600" b="1" i="0" u="none" strike="noStrike">
              <a:solidFill>
                <a:schemeClr val="bg1"/>
              </a:solidFill>
              <a:latin typeface="Calibri"/>
              <a:ea typeface="Calibri"/>
              <a:cs typeface="Calibri"/>
            </a:rPr>
            <a:pPr algn="ctr"/>
            <a:t>12571</a:t>
          </a:fld>
          <a:endParaRPr lang="en-IN" sz="2600" b="1">
            <a:solidFill>
              <a:schemeClr val="bg1"/>
            </a:solidFill>
          </a:endParaRPr>
        </a:p>
      </xdr:txBody>
    </xdr:sp>
    <xdr:clientData/>
  </xdr:twoCellAnchor>
  <xdr:twoCellAnchor>
    <xdr:from>
      <xdr:col>17</xdr:col>
      <xdr:colOff>297074</xdr:colOff>
      <xdr:row>9</xdr:row>
      <xdr:rowOff>7620</xdr:rowOff>
    </xdr:from>
    <xdr:to>
      <xdr:col>21</xdr:col>
      <xdr:colOff>180628</xdr:colOff>
      <xdr:row>13</xdr:row>
      <xdr:rowOff>99060</xdr:rowOff>
    </xdr:to>
    <xdr:sp macro="" textlink="">
      <xdr:nvSpPr>
        <xdr:cNvPr id="14" name="Rectangle: Rounded Corners 13">
          <a:extLst>
            <a:ext uri="{FF2B5EF4-FFF2-40B4-BE49-F238E27FC236}">
              <a16:creationId xmlns:a16="http://schemas.microsoft.com/office/drawing/2014/main" id="{5AD095EE-9E96-4BC4-8052-AA92CD8A5E6F}"/>
            </a:ext>
            <a:ext uri="{147F2762-F138-4A5C-976F-8EAC2B608ADB}">
              <a16:predDERef xmlns:a16="http://schemas.microsoft.com/office/drawing/2014/main" pred="{60564750-C521-485A-82B6-C75CFB67CE8B}"/>
            </a:ext>
          </a:extLst>
        </xdr:cNvPr>
        <xdr:cNvSpPr/>
      </xdr:nvSpPr>
      <xdr:spPr>
        <a:xfrm>
          <a:off x="10696764" y="2057507"/>
          <a:ext cx="2330540" cy="1057356"/>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lt"/>
            <a:cs typeface="+mn-lt"/>
          </a:endParaRPr>
        </a:p>
      </xdr:txBody>
    </xdr:sp>
    <xdr:clientData/>
  </xdr:twoCellAnchor>
  <xdr:twoCellAnchor>
    <xdr:from>
      <xdr:col>17</xdr:col>
      <xdr:colOff>277999</xdr:colOff>
      <xdr:row>9</xdr:row>
      <xdr:rowOff>83632</xdr:rowOff>
    </xdr:from>
    <xdr:to>
      <xdr:col>19</xdr:col>
      <xdr:colOff>525890</xdr:colOff>
      <xdr:row>10</xdr:row>
      <xdr:rowOff>213172</xdr:rowOff>
    </xdr:to>
    <xdr:sp macro="" textlink="">
      <xdr:nvSpPr>
        <xdr:cNvPr id="15" name="TextBox 14">
          <a:extLst>
            <a:ext uri="{FF2B5EF4-FFF2-40B4-BE49-F238E27FC236}">
              <a16:creationId xmlns:a16="http://schemas.microsoft.com/office/drawing/2014/main" id="{A22909F3-023F-410B-B168-006325EC4EB3}"/>
            </a:ext>
            <a:ext uri="{147F2762-F138-4A5C-976F-8EAC2B608ADB}">
              <a16:predDERef xmlns:a16="http://schemas.microsoft.com/office/drawing/2014/main" pred="{0726E361-698F-42D7-8CC8-72B6B49383AF}"/>
            </a:ext>
          </a:extLst>
        </xdr:cNvPr>
        <xdr:cNvSpPr txBox="1"/>
      </xdr:nvSpPr>
      <xdr:spPr>
        <a:xfrm>
          <a:off x="10677689" y="2133519"/>
          <a:ext cx="1471384" cy="397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rgbClr val="B0B0B0"/>
              </a:solidFill>
            </a:rPr>
            <a:t>Gross</a:t>
          </a:r>
          <a:r>
            <a:rPr lang="en-IN" sz="2000" b="1" baseline="0">
              <a:solidFill>
                <a:srgbClr val="B0B0B0"/>
              </a:solidFill>
            </a:rPr>
            <a:t> Profit</a:t>
          </a:r>
          <a:endParaRPr lang="en-IN" sz="2000" b="1">
            <a:solidFill>
              <a:srgbClr val="B0B0B0"/>
            </a:solidFill>
          </a:endParaRPr>
        </a:p>
      </xdr:txBody>
    </xdr:sp>
    <xdr:clientData/>
  </xdr:twoCellAnchor>
  <xdr:twoCellAnchor>
    <xdr:from>
      <xdr:col>17</xdr:col>
      <xdr:colOff>251354</xdr:colOff>
      <xdr:row>10</xdr:row>
      <xdr:rowOff>268417</xdr:rowOff>
    </xdr:from>
    <xdr:to>
      <xdr:col>19</xdr:col>
      <xdr:colOff>571394</xdr:colOff>
      <xdr:row>13</xdr:row>
      <xdr:rowOff>32197</xdr:rowOff>
    </xdr:to>
    <xdr:sp macro="" textlink="Sheet2!P14">
      <xdr:nvSpPr>
        <xdr:cNvPr id="16" name="TextBox 15">
          <a:extLst>
            <a:ext uri="{FF2B5EF4-FFF2-40B4-BE49-F238E27FC236}">
              <a16:creationId xmlns:a16="http://schemas.microsoft.com/office/drawing/2014/main" id="{94A2F6A5-9714-4279-8C39-08524CCF52F3}"/>
            </a:ext>
          </a:extLst>
        </xdr:cNvPr>
        <xdr:cNvSpPr txBox="1"/>
      </xdr:nvSpPr>
      <xdr:spPr>
        <a:xfrm>
          <a:off x="10651044" y="2586614"/>
          <a:ext cx="1543533" cy="4613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600" b="1">
              <a:solidFill>
                <a:schemeClr val="bg1"/>
              </a:solidFill>
            </a:rPr>
            <a:t>₹</a:t>
          </a:r>
          <a:fld id="{D9298B4B-8DF2-4293-BDD6-222FF71F23C4}" type="TxLink">
            <a:rPr lang="en-US" sz="2600" b="1" i="0" u="none" strike="noStrike">
              <a:solidFill>
                <a:schemeClr val="bg1"/>
              </a:solidFill>
              <a:latin typeface="Calibri"/>
              <a:ea typeface="Calibri"/>
              <a:cs typeface="Calibri"/>
            </a:rPr>
            <a:pPr algn="ctr"/>
            <a:t>5564945</a:t>
          </a:fld>
          <a:endParaRPr lang="en-IN" sz="2600" b="1">
            <a:solidFill>
              <a:schemeClr val="bg1"/>
            </a:solidFill>
          </a:endParaRPr>
        </a:p>
      </xdr:txBody>
    </xdr:sp>
    <xdr:clientData/>
  </xdr:twoCellAnchor>
  <xdr:twoCellAnchor>
    <xdr:from>
      <xdr:col>21</xdr:col>
      <xdr:colOff>472328</xdr:colOff>
      <xdr:row>8</xdr:row>
      <xdr:rowOff>175260</xdr:rowOff>
    </xdr:from>
    <xdr:to>
      <xdr:col>25</xdr:col>
      <xdr:colOff>358028</xdr:colOff>
      <xdr:row>13</xdr:row>
      <xdr:rowOff>83820</xdr:rowOff>
    </xdr:to>
    <xdr:sp macro="" textlink="">
      <xdr:nvSpPr>
        <xdr:cNvPr id="17" name="Rectangle: Rounded Corners 16">
          <a:extLst>
            <a:ext uri="{FF2B5EF4-FFF2-40B4-BE49-F238E27FC236}">
              <a16:creationId xmlns:a16="http://schemas.microsoft.com/office/drawing/2014/main" id="{15A26A9B-31F8-4752-B998-C8FC6341A70A}"/>
            </a:ext>
            <a:ext uri="{147F2762-F138-4A5C-976F-8EAC2B608ADB}">
              <a16:predDERef xmlns:a16="http://schemas.microsoft.com/office/drawing/2014/main" pred="{252A8237-12F7-4A36-AFD1-5FF96B06884E}"/>
            </a:ext>
          </a:extLst>
        </xdr:cNvPr>
        <xdr:cNvSpPr/>
      </xdr:nvSpPr>
      <xdr:spPr>
        <a:xfrm>
          <a:off x="13319004" y="2042697"/>
          <a:ext cx="2332686" cy="1056926"/>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457200</xdr:colOff>
      <xdr:row>9</xdr:row>
      <xdr:rowOff>57150</xdr:rowOff>
    </xdr:from>
    <xdr:to>
      <xdr:col>24</xdr:col>
      <xdr:colOff>209550</xdr:colOff>
      <xdr:row>10</xdr:row>
      <xdr:rowOff>180975</xdr:rowOff>
    </xdr:to>
    <xdr:sp macro="" textlink="">
      <xdr:nvSpPr>
        <xdr:cNvPr id="18" name="TextBox 17">
          <a:extLst>
            <a:ext uri="{FF2B5EF4-FFF2-40B4-BE49-F238E27FC236}">
              <a16:creationId xmlns:a16="http://schemas.microsoft.com/office/drawing/2014/main" id="{5A2D5E2B-BF72-4B41-BC34-EF653CE2497D}"/>
            </a:ext>
            <a:ext uri="{147F2762-F138-4A5C-976F-8EAC2B608ADB}">
              <a16:predDERef xmlns:a16="http://schemas.microsoft.com/office/drawing/2014/main" pred="{15A26A9B-31F8-4752-B998-C8FC6341A70A}"/>
            </a:ext>
          </a:extLst>
        </xdr:cNvPr>
        <xdr:cNvSpPr txBox="1"/>
      </xdr:nvSpPr>
      <xdr:spPr>
        <a:xfrm>
          <a:off x="12858750" y="2085975"/>
          <a:ext cx="152400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baseline="0">
              <a:solidFill>
                <a:srgbClr val="B0B0B0"/>
              </a:solidFill>
            </a:rPr>
            <a:t>Profit</a:t>
          </a:r>
          <a:r>
            <a:rPr lang="en-IN" sz="1800" b="1" baseline="0">
              <a:solidFill>
                <a:srgbClr val="B0B0B0"/>
              </a:solidFill>
            </a:rPr>
            <a:t> Margin</a:t>
          </a:r>
          <a:endParaRPr lang="en-IN" sz="1800" b="1">
            <a:solidFill>
              <a:srgbClr val="B0B0B0"/>
            </a:solidFill>
          </a:endParaRPr>
        </a:p>
      </xdr:txBody>
    </xdr:sp>
    <xdr:clientData/>
  </xdr:twoCellAnchor>
  <xdr:twoCellAnchor>
    <xdr:from>
      <xdr:col>21</xdr:col>
      <xdr:colOff>417083</xdr:colOff>
      <xdr:row>10</xdr:row>
      <xdr:rowOff>228600</xdr:rowOff>
    </xdr:from>
    <xdr:to>
      <xdr:col>24</xdr:col>
      <xdr:colOff>100612</xdr:colOff>
      <xdr:row>13</xdr:row>
      <xdr:rowOff>0</xdr:rowOff>
    </xdr:to>
    <xdr:sp macro="" textlink="Sheet2!P16">
      <xdr:nvSpPr>
        <xdr:cNvPr id="19" name="TextBox 18">
          <a:extLst>
            <a:ext uri="{FF2B5EF4-FFF2-40B4-BE49-F238E27FC236}">
              <a16:creationId xmlns:a16="http://schemas.microsoft.com/office/drawing/2014/main" id="{34F9D688-7074-421C-ADDE-6954B3F9C7C1}"/>
            </a:ext>
            <a:ext uri="{147F2762-F138-4A5C-976F-8EAC2B608ADB}">
              <a16:predDERef xmlns:a16="http://schemas.microsoft.com/office/drawing/2014/main" pred="{525EE2F0-9487-48C9-BEF5-794EE9DCC150}"/>
            </a:ext>
          </a:extLst>
        </xdr:cNvPr>
        <xdr:cNvSpPr txBox="1"/>
      </xdr:nvSpPr>
      <xdr:spPr>
        <a:xfrm>
          <a:off x="13263759" y="2546797"/>
          <a:ext cx="1518768" cy="4690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600" b="1">
              <a:solidFill>
                <a:schemeClr val="bg1"/>
              </a:solidFill>
            </a:rPr>
            <a:t>14.996%</a:t>
          </a:r>
        </a:p>
      </xdr:txBody>
    </xdr:sp>
    <xdr:clientData/>
  </xdr:twoCellAnchor>
  <xdr:twoCellAnchor editAs="oneCell">
    <xdr:from>
      <xdr:col>25</xdr:col>
      <xdr:colOff>258118</xdr:colOff>
      <xdr:row>5</xdr:row>
      <xdr:rowOff>163264</xdr:rowOff>
    </xdr:from>
    <xdr:to>
      <xdr:col>29</xdr:col>
      <xdr:colOff>354169</xdr:colOff>
      <xdr:row>7</xdr:row>
      <xdr:rowOff>128786</xdr:rowOff>
    </xdr:to>
    <mc:AlternateContent xmlns:mc="http://schemas.openxmlformats.org/markup-compatibility/2006" xmlns:a14="http://schemas.microsoft.com/office/drawing/2010/main">
      <mc:Choice Requires="a14">
        <xdr:graphicFrame macro="">
          <xdr:nvGraphicFramePr>
            <xdr:cNvPr id="20" name="Region 2">
              <a:extLst>
                <a:ext uri="{FF2B5EF4-FFF2-40B4-BE49-F238E27FC236}">
                  <a16:creationId xmlns:a16="http://schemas.microsoft.com/office/drawing/2014/main" id="{31A8B4EE-7681-4C29-A82D-1D636668C8A2}"/>
                </a:ext>
                <a:ext uri="{147F2762-F138-4A5C-976F-8EAC2B608ADB}">
                  <a16:predDERef xmlns:a16="http://schemas.microsoft.com/office/drawing/2014/main" pred="{0746A635-A089-41BF-8E33-3E2ED96588AB}"/>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15498118" y="1059735"/>
              <a:ext cx="2534451" cy="7275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19050</xdr:colOff>
      <xdr:row>5</xdr:row>
      <xdr:rowOff>172791</xdr:rowOff>
    </xdr:from>
    <xdr:to>
      <xdr:col>20</xdr:col>
      <xdr:colOff>142875</xdr:colOff>
      <xdr:row>7</xdr:row>
      <xdr:rowOff>118055</xdr:rowOff>
    </xdr:to>
    <mc:AlternateContent xmlns:mc="http://schemas.openxmlformats.org/markup-compatibility/2006" xmlns:a14="http://schemas.microsoft.com/office/drawing/2010/main">
      <mc:Choice Requires="a14">
        <xdr:graphicFrame macro="">
          <xdr:nvGraphicFramePr>
            <xdr:cNvPr id="21" name="Product Category 2">
              <a:extLst>
                <a:ext uri="{FF2B5EF4-FFF2-40B4-BE49-F238E27FC236}">
                  <a16:creationId xmlns:a16="http://schemas.microsoft.com/office/drawing/2014/main" id="{3688B176-E78A-4CBF-B0CA-27DF4766D1A0}"/>
                </a:ext>
                <a:ext uri="{147F2762-F138-4A5C-976F-8EAC2B608ADB}">
                  <a16:predDERef xmlns:a16="http://schemas.microsoft.com/office/drawing/2014/main" pred="{71670F0D-B5B3-4BB2-9A4B-1BA666C9D251}"/>
                </a:ext>
              </a:extLst>
            </xdr:cNvPr>
            <xdr:cNvGraphicFramePr/>
          </xdr:nvGraphicFramePr>
          <xdr:xfrm>
            <a:off x="0" y="0"/>
            <a:ext cx="0" cy="0"/>
          </xdr:xfrm>
          <a:graphic>
            <a:graphicData uri="http://schemas.microsoft.com/office/drawing/2010/slicer">
              <sle:slicer xmlns:sle="http://schemas.microsoft.com/office/drawing/2010/slicer" name="Product Category 2"/>
            </a:graphicData>
          </a:graphic>
        </xdr:graphicFrame>
      </mc:Choice>
      <mc:Fallback xmlns="">
        <xdr:sp macro="" textlink="">
          <xdr:nvSpPr>
            <xdr:cNvPr id="0" name=""/>
            <xdr:cNvSpPr>
              <a:spLocks noTextEdit="1"/>
            </xdr:cNvSpPr>
          </xdr:nvSpPr>
          <xdr:spPr>
            <a:xfrm>
              <a:off x="9772650" y="1069262"/>
              <a:ext cx="2562225" cy="70726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24</xdr:col>
      <xdr:colOff>230423</xdr:colOff>
      <xdr:row>14</xdr:row>
      <xdr:rowOff>85859</xdr:rowOff>
    </xdr:from>
    <xdr:to>
      <xdr:col>29</xdr:col>
      <xdr:colOff>547352</xdr:colOff>
      <xdr:row>27</xdr:row>
      <xdr:rowOff>160986</xdr:rowOff>
    </xdr:to>
    <xdr:graphicFrame macro="">
      <xdr:nvGraphicFramePr>
        <xdr:cNvPr id="22" name="Chart 25">
          <a:extLst>
            <a:ext uri="{FF2B5EF4-FFF2-40B4-BE49-F238E27FC236}">
              <a16:creationId xmlns:a16="http://schemas.microsoft.com/office/drawing/2014/main" id="{9A355787-852E-4764-8A78-99C54AE9338A}"/>
            </a:ext>
            <a:ext uri="{147F2762-F138-4A5C-976F-8EAC2B608ADB}">
              <a16:predDERef xmlns:a16="http://schemas.microsoft.com/office/drawing/2014/main" pred="{7BF515ED-5EE4-4DA0-A802-C873CB82AC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24</xdr:col>
      <xdr:colOff>246846</xdr:colOff>
      <xdr:row>28</xdr:row>
      <xdr:rowOff>107324</xdr:rowOff>
    </xdr:from>
    <xdr:to>
      <xdr:col>29</xdr:col>
      <xdr:colOff>536620</xdr:colOff>
      <xdr:row>44</xdr:row>
      <xdr:rowOff>118056</xdr:rowOff>
    </xdr:to>
    <xdr:graphicFrame macro="">
      <xdr:nvGraphicFramePr>
        <xdr:cNvPr id="26" name="Chart 27">
          <a:extLst>
            <a:ext uri="{FF2B5EF4-FFF2-40B4-BE49-F238E27FC236}">
              <a16:creationId xmlns:a16="http://schemas.microsoft.com/office/drawing/2014/main" id="{3066E73F-F180-4BCC-B55C-7811FD2E216F}"/>
            </a:ext>
            <a:ext uri="{147F2762-F138-4A5C-976F-8EAC2B608ADB}">
              <a16:predDERef xmlns:a16="http://schemas.microsoft.com/office/drawing/2014/main" pred="{9A355787-852E-4764-8A78-99C54AE933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19</xdr:col>
      <xdr:colOff>436139</xdr:colOff>
      <xdr:row>10</xdr:row>
      <xdr:rowOff>11537</xdr:rowOff>
    </xdr:from>
    <xdr:to>
      <xdr:col>21</xdr:col>
      <xdr:colOff>157768</xdr:colOff>
      <xdr:row>12</xdr:row>
      <xdr:rowOff>129351</xdr:rowOff>
    </xdr:to>
    <xdr:pic>
      <xdr:nvPicPr>
        <xdr:cNvPr id="27" name="Picture 26">
          <a:extLst>
            <a:ext uri="{FF2B5EF4-FFF2-40B4-BE49-F238E27FC236}">
              <a16:creationId xmlns:a16="http://schemas.microsoft.com/office/drawing/2014/main" id="{C4C3EF0D-C9BF-42AE-937C-602E2D5FF50C}"/>
            </a:ext>
            <a:ext uri="{147F2762-F138-4A5C-976F-8EAC2B608ADB}">
              <a16:predDERef xmlns:a16="http://schemas.microsoft.com/office/drawing/2014/main" pred="{5B0D329D-58A5-4D6F-8DDB-A20644F57029}"/>
            </a:ext>
          </a:extLst>
        </xdr:cNvPr>
        <xdr:cNvPicPr>
          <a:picLocks noChangeAspect="1"/>
        </xdr:cNvPicPr>
      </xdr:nvPicPr>
      <xdr:blipFill>
        <a:blip xmlns:r="http://schemas.openxmlformats.org/officeDocument/2006/relationships" r:embed="rId3"/>
        <a:stretch>
          <a:fillRect/>
        </a:stretch>
      </xdr:blipFill>
      <xdr:spPr>
        <a:xfrm>
          <a:off x="12059322" y="2329734"/>
          <a:ext cx="945122" cy="632969"/>
        </a:xfrm>
        <a:prstGeom prst="rect">
          <a:avLst/>
        </a:prstGeom>
      </xdr:spPr>
    </xdr:pic>
    <xdr:clientData/>
  </xdr:twoCellAnchor>
  <xdr:twoCellAnchor editAs="oneCell">
    <xdr:from>
      <xdr:col>11</xdr:col>
      <xdr:colOff>138368</xdr:colOff>
      <xdr:row>9</xdr:row>
      <xdr:rowOff>113741</xdr:rowOff>
    </xdr:from>
    <xdr:to>
      <xdr:col>12</xdr:col>
      <xdr:colOff>415309</xdr:colOff>
      <xdr:row>13</xdr:row>
      <xdr:rowOff>8966</xdr:rowOff>
    </xdr:to>
    <xdr:pic>
      <xdr:nvPicPr>
        <xdr:cNvPr id="29" name="Picture 28">
          <a:extLst>
            <a:ext uri="{FF2B5EF4-FFF2-40B4-BE49-F238E27FC236}">
              <a16:creationId xmlns:a16="http://schemas.microsoft.com/office/drawing/2014/main" id="{5A3A27DD-D222-488B-94E0-19B03A063414}"/>
            </a:ext>
            <a:ext uri="{147F2762-F138-4A5C-976F-8EAC2B608ADB}">
              <a16:predDERef xmlns:a16="http://schemas.microsoft.com/office/drawing/2014/main" pred="{C4C3EF0D-C9BF-42AE-937C-602E2D5FF50C}"/>
            </a:ext>
          </a:extLst>
        </xdr:cNvPr>
        <xdr:cNvPicPr>
          <a:picLocks noChangeAspect="1"/>
        </xdr:cNvPicPr>
      </xdr:nvPicPr>
      <xdr:blipFill>
        <a:blip xmlns:r="http://schemas.openxmlformats.org/officeDocument/2006/relationships" r:embed="rId4"/>
        <a:stretch>
          <a:fillRect/>
        </a:stretch>
      </xdr:blipFill>
      <xdr:spPr>
        <a:xfrm>
          <a:off x="6843968" y="2130800"/>
          <a:ext cx="886541" cy="854448"/>
        </a:xfrm>
        <a:prstGeom prst="rect">
          <a:avLst/>
        </a:prstGeom>
      </xdr:spPr>
    </xdr:pic>
    <xdr:clientData/>
  </xdr:twoCellAnchor>
  <xdr:twoCellAnchor editAs="oneCell">
    <xdr:from>
      <xdr:col>15</xdr:col>
      <xdr:colOff>149041</xdr:colOff>
      <xdr:row>9</xdr:row>
      <xdr:rowOff>85725</xdr:rowOff>
    </xdr:from>
    <xdr:to>
      <xdr:col>16</xdr:col>
      <xdr:colOff>406216</xdr:colOff>
      <xdr:row>12</xdr:row>
      <xdr:rowOff>175259</xdr:rowOff>
    </xdr:to>
    <xdr:pic>
      <xdr:nvPicPr>
        <xdr:cNvPr id="30" name="Picture 143">
          <a:extLst>
            <a:ext uri="{FF2B5EF4-FFF2-40B4-BE49-F238E27FC236}">
              <a16:creationId xmlns:a16="http://schemas.microsoft.com/office/drawing/2014/main" id="{9A2AC0AD-B060-4D9A-8A99-FEE2A908D61D}"/>
            </a:ext>
            <a:ext uri="{147F2762-F138-4A5C-976F-8EAC2B608ADB}">
              <a16:predDERef xmlns:a16="http://schemas.microsoft.com/office/drawing/2014/main" pred="{EB6628F6-A73C-F142-B07B-9635A279A84C}"/>
            </a:ext>
          </a:extLst>
        </xdr:cNvPr>
        <xdr:cNvPicPr>
          <a:picLocks noChangeAspect="1"/>
        </xdr:cNvPicPr>
      </xdr:nvPicPr>
      <xdr:blipFill>
        <a:blip xmlns:r="http://schemas.openxmlformats.org/officeDocument/2006/relationships" r:embed="rId5"/>
        <a:stretch>
          <a:fillRect/>
        </a:stretch>
      </xdr:blipFill>
      <xdr:spPr>
        <a:xfrm>
          <a:off x="9325238" y="2135612"/>
          <a:ext cx="868922" cy="872999"/>
        </a:xfrm>
        <a:prstGeom prst="rect">
          <a:avLst/>
        </a:prstGeom>
      </xdr:spPr>
    </xdr:pic>
    <xdr:clientData/>
  </xdr:twoCellAnchor>
  <xdr:twoCellAnchor editAs="oneCell">
    <xdr:from>
      <xdr:col>24</xdr:col>
      <xdr:colOff>52987</xdr:colOff>
      <xdr:row>9</xdr:row>
      <xdr:rowOff>152400</xdr:rowOff>
    </xdr:from>
    <xdr:to>
      <xdr:col>25</xdr:col>
      <xdr:colOff>245633</xdr:colOff>
      <xdr:row>12</xdr:row>
      <xdr:rowOff>95250</xdr:rowOff>
    </xdr:to>
    <xdr:pic>
      <xdr:nvPicPr>
        <xdr:cNvPr id="31" name="Picture 145">
          <a:extLst>
            <a:ext uri="{FF2B5EF4-FFF2-40B4-BE49-F238E27FC236}">
              <a16:creationId xmlns:a16="http://schemas.microsoft.com/office/drawing/2014/main" id="{8C047FF6-FE59-4139-A662-8FDF0584E323}"/>
            </a:ext>
            <a:ext uri="{147F2762-F138-4A5C-976F-8EAC2B608ADB}">
              <a16:predDERef xmlns:a16="http://schemas.microsoft.com/office/drawing/2014/main" pred="{44FBF7F6-B68C-20C8-FAF8-57E40DE797E5}"/>
            </a:ext>
          </a:extLst>
        </xdr:cNvPr>
        <xdr:cNvPicPr>
          <a:picLocks noChangeAspect="1"/>
        </xdr:cNvPicPr>
      </xdr:nvPicPr>
      <xdr:blipFill>
        <a:blip xmlns:r="http://schemas.openxmlformats.org/officeDocument/2006/relationships" r:embed="rId6"/>
        <a:stretch>
          <a:fillRect/>
        </a:stretch>
      </xdr:blipFill>
      <xdr:spPr>
        <a:xfrm>
          <a:off x="14734902" y="2202287"/>
          <a:ext cx="804393" cy="726315"/>
        </a:xfrm>
        <a:prstGeom prst="rect">
          <a:avLst/>
        </a:prstGeom>
      </xdr:spPr>
    </xdr:pic>
    <xdr:clientData/>
  </xdr:twoCellAnchor>
  <xdr:twoCellAnchor>
    <xdr:from>
      <xdr:col>5</xdr:col>
      <xdr:colOff>228600</xdr:colOff>
      <xdr:row>6</xdr:row>
      <xdr:rowOff>85725</xdr:rowOff>
    </xdr:from>
    <xdr:to>
      <xdr:col>8</xdr:col>
      <xdr:colOff>104775</xdr:colOff>
      <xdr:row>6</xdr:row>
      <xdr:rowOff>428625</xdr:rowOff>
    </xdr:to>
    <xdr:sp macro="" textlink="">
      <xdr:nvSpPr>
        <xdr:cNvPr id="32" name="TextBox 29">
          <a:extLst>
            <a:ext uri="{FF2B5EF4-FFF2-40B4-BE49-F238E27FC236}">
              <a16:creationId xmlns:a16="http://schemas.microsoft.com/office/drawing/2014/main" id="{EEC5C999-5AD9-4ACB-B1E5-AA6E33444EF6}"/>
            </a:ext>
            <a:ext uri="{147F2762-F138-4A5C-976F-8EAC2B608ADB}">
              <a16:predDERef xmlns:a16="http://schemas.microsoft.com/office/drawing/2014/main" pred="{B43E2D3A-867F-6BD2-B68A-452C53C0E688}"/>
            </a:ext>
          </a:extLst>
        </xdr:cNvPr>
        <xdr:cNvSpPr txBox="1"/>
      </xdr:nvSpPr>
      <xdr:spPr>
        <a:xfrm>
          <a:off x="3276600" y="1183005"/>
          <a:ext cx="1704975" cy="342900"/>
        </a:xfrm>
        <a:prstGeom prst="rect">
          <a:avLst/>
        </a:prstGeom>
        <a:solidFill>
          <a:srgbClr val="3A3A3A"/>
        </a:solidFill>
        <a:ln w="9525" cmpd="sng">
          <a:solidFill>
            <a:schemeClr val="tx1">
              <a:lumMod val="75000"/>
              <a:lumOff val="25000"/>
            </a:schemeClr>
          </a:solidFill>
        </a:ln>
      </xdr:spPr>
      <xdr:txBody>
        <a:bodyPr spcFirstLastPara="0" vertOverflow="clip" horzOverflow="clip" wrap="square" lIns="91440" tIns="45720" rIns="91440" bIns="45720" rtlCol="0" anchor="t">
          <a:noAutofit/>
        </a:bodyPr>
        <a:lstStyle/>
        <a:p>
          <a:pPr marL="0" indent="0" algn="ctr"/>
          <a:r>
            <a:rPr lang="en-US" sz="1600" b="1" i="0" u="none" strike="noStrike">
              <a:solidFill>
                <a:schemeClr val="bg1"/>
              </a:solidFill>
              <a:latin typeface="Calibri" panose="020F0502020204030204" pitchFamily="34" charset="0"/>
              <a:ea typeface="Calibri" panose="020F0502020204030204" pitchFamily="34" charset="0"/>
              <a:cs typeface="Calibri" panose="020F0502020204030204" pitchFamily="34" charset="0"/>
            </a:rPr>
            <a:t>Navigation Panel</a:t>
          </a:r>
        </a:p>
      </xdr:txBody>
    </xdr:sp>
    <xdr:clientData/>
  </xdr:twoCellAnchor>
  <xdr:twoCellAnchor>
    <xdr:from>
      <xdr:col>5</xdr:col>
      <xdr:colOff>238125</xdr:colOff>
      <xdr:row>6</xdr:row>
      <xdr:rowOff>533399</xdr:rowOff>
    </xdr:from>
    <xdr:to>
      <xdr:col>8</xdr:col>
      <xdr:colOff>95250</xdr:colOff>
      <xdr:row>43</xdr:row>
      <xdr:rowOff>150253</xdr:rowOff>
    </xdr:to>
    <xdr:sp macro="" textlink="">
      <xdr:nvSpPr>
        <xdr:cNvPr id="28" name="Rectangle 42">
          <a:extLst>
            <a:ext uri="{FF2B5EF4-FFF2-40B4-BE49-F238E27FC236}">
              <a16:creationId xmlns:a16="http://schemas.microsoft.com/office/drawing/2014/main" id="{75EE1FEC-5F50-4594-8A27-320C5242E3E7}"/>
            </a:ext>
            <a:ext uri="{147F2762-F138-4A5C-976F-8EAC2B608ADB}">
              <a16:predDERef xmlns:a16="http://schemas.microsoft.com/office/drawing/2014/main" pred="{F3144225-EF10-6FD7-4B96-803B8080D7E1}"/>
            </a:ext>
          </a:extLst>
        </xdr:cNvPr>
        <xdr:cNvSpPr/>
      </xdr:nvSpPr>
      <xdr:spPr>
        <a:xfrm>
          <a:off x="3296857" y="1628103"/>
          <a:ext cx="1692365" cy="7011474"/>
        </a:xfrm>
        <a:prstGeom prst="rect">
          <a:avLst/>
        </a:prstGeom>
        <a:solidFill>
          <a:srgbClr val="3A3A3A"/>
        </a:solidFill>
        <a:ln>
          <a:solidFill>
            <a:schemeClr val="tx1">
              <a:lumMod val="75000"/>
              <a:lumOff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editAs="oneCell">
    <xdr:from>
      <xdr:col>5</xdr:col>
      <xdr:colOff>252392</xdr:colOff>
      <xdr:row>28</xdr:row>
      <xdr:rowOff>12200</xdr:rowOff>
    </xdr:from>
    <xdr:to>
      <xdr:col>8</xdr:col>
      <xdr:colOff>23792</xdr:colOff>
      <xdr:row>34</xdr:row>
      <xdr:rowOff>36403</xdr:rowOff>
    </xdr:to>
    <xdr:pic>
      <xdr:nvPicPr>
        <xdr:cNvPr id="37" name="Picture 2">
          <a:hlinkClick xmlns:r="http://schemas.openxmlformats.org/officeDocument/2006/relationships" r:id="rId7"/>
          <a:extLst>
            <a:ext uri="{FF2B5EF4-FFF2-40B4-BE49-F238E27FC236}">
              <a16:creationId xmlns:a16="http://schemas.microsoft.com/office/drawing/2014/main" id="{5134AB8F-8618-48F2-8B48-31F069D2AB2D}"/>
            </a:ext>
            <a:ext uri="{147F2762-F138-4A5C-976F-8EAC2B608ADB}">
              <a16:predDERef xmlns:a16="http://schemas.microsoft.com/office/drawing/2014/main" pred="{75EE1FEC-5F50-4594-8A27-320C5242E3E7}"/>
            </a:ext>
          </a:extLst>
        </xdr:cNvPr>
        <xdr:cNvPicPr>
          <a:picLocks noChangeAspect="1"/>
        </xdr:cNvPicPr>
      </xdr:nvPicPr>
      <xdr:blipFill>
        <a:blip xmlns:r="http://schemas.openxmlformats.org/officeDocument/2006/relationships" r:embed="rId8"/>
        <a:stretch>
          <a:fillRect/>
        </a:stretch>
      </xdr:blipFill>
      <xdr:spPr>
        <a:xfrm>
          <a:off x="3300392" y="5677894"/>
          <a:ext cx="1600200" cy="1099968"/>
        </a:xfrm>
        <a:prstGeom prst="rect">
          <a:avLst/>
        </a:prstGeom>
      </xdr:spPr>
    </xdr:pic>
    <xdr:clientData/>
  </xdr:twoCellAnchor>
  <xdr:twoCellAnchor editAs="oneCell">
    <xdr:from>
      <xdr:col>5</xdr:col>
      <xdr:colOff>241101</xdr:colOff>
      <xdr:row>32</xdr:row>
      <xdr:rowOff>106272</xdr:rowOff>
    </xdr:from>
    <xdr:to>
      <xdr:col>8</xdr:col>
      <xdr:colOff>2976</xdr:colOff>
      <xdr:row>38</xdr:row>
      <xdr:rowOff>139574</xdr:rowOff>
    </xdr:to>
    <xdr:pic>
      <xdr:nvPicPr>
        <xdr:cNvPr id="38" name="Picture 4">
          <a:hlinkClick xmlns:r="http://schemas.openxmlformats.org/officeDocument/2006/relationships" r:id="rId9"/>
          <a:extLst>
            <a:ext uri="{FF2B5EF4-FFF2-40B4-BE49-F238E27FC236}">
              <a16:creationId xmlns:a16="http://schemas.microsoft.com/office/drawing/2014/main" id="{F09029A1-4BBB-4940-A5DE-C9633CC4CED7}"/>
            </a:ext>
            <a:ext uri="{147F2762-F138-4A5C-976F-8EAC2B608ADB}">
              <a16:predDERef xmlns:a16="http://schemas.microsoft.com/office/drawing/2014/main" pred="{5134AB8F-8618-48F2-8B48-31F069D2AB2D}"/>
            </a:ext>
          </a:extLst>
        </xdr:cNvPr>
        <xdr:cNvPicPr>
          <a:picLocks noChangeAspect="1"/>
        </xdr:cNvPicPr>
      </xdr:nvPicPr>
      <xdr:blipFill>
        <a:blip xmlns:r="http://schemas.openxmlformats.org/officeDocument/2006/relationships" r:embed="rId10"/>
        <a:stretch>
          <a:fillRect/>
        </a:stretch>
      </xdr:blipFill>
      <xdr:spPr>
        <a:xfrm>
          <a:off x="3289101" y="6489143"/>
          <a:ext cx="1590675" cy="1109066"/>
        </a:xfrm>
        <a:prstGeom prst="rect">
          <a:avLst/>
        </a:prstGeom>
      </xdr:spPr>
    </xdr:pic>
    <xdr:clientData/>
  </xdr:twoCellAnchor>
  <xdr:twoCellAnchor editAs="oneCell">
    <xdr:from>
      <xdr:col>5</xdr:col>
      <xdr:colOff>242887</xdr:colOff>
      <xdr:row>7</xdr:row>
      <xdr:rowOff>100013</xdr:rowOff>
    </xdr:from>
    <xdr:to>
      <xdr:col>8</xdr:col>
      <xdr:colOff>119062</xdr:colOff>
      <xdr:row>28</xdr:row>
      <xdr:rowOff>109538</xdr:rowOff>
    </xdr:to>
    <xdr:pic>
      <xdr:nvPicPr>
        <xdr:cNvPr id="36" name="Picture 5">
          <a:extLst>
            <a:ext uri="{FF2B5EF4-FFF2-40B4-BE49-F238E27FC236}">
              <a16:creationId xmlns:a16="http://schemas.microsoft.com/office/drawing/2014/main" id="{4CD9ADED-3C5C-4CF7-B2FB-5D4060D463B6}"/>
            </a:ext>
            <a:ext uri="{147F2762-F138-4A5C-976F-8EAC2B608ADB}">
              <a16:predDERef xmlns:a16="http://schemas.microsoft.com/office/drawing/2014/main" pred="{F09029A1-4BBB-4940-A5DE-C9633CC4CED7}"/>
            </a:ext>
          </a:extLst>
        </xdr:cNvPr>
        <xdr:cNvPicPr>
          <a:picLocks noChangeAspect="1"/>
        </xdr:cNvPicPr>
      </xdr:nvPicPr>
      <xdr:blipFill>
        <a:blip xmlns:r="http://schemas.openxmlformats.org/officeDocument/2006/relationships" r:embed="rId11"/>
        <a:srcRect t="33683" b="33333"/>
        <a:stretch>
          <a:fillRect/>
        </a:stretch>
      </xdr:blipFill>
      <xdr:spPr>
        <a:xfrm rot="16200000">
          <a:off x="2000250" y="2962275"/>
          <a:ext cx="4038600" cy="1647825"/>
        </a:xfrm>
        <a:prstGeom prst="rect">
          <a:avLst/>
        </a:prstGeom>
      </xdr:spPr>
    </xdr:pic>
    <xdr:clientData/>
  </xdr:twoCellAnchor>
  <xdr:twoCellAnchor editAs="oneCell">
    <xdr:from>
      <xdr:col>5</xdr:col>
      <xdr:colOff>276225</xdr:colOff>
      <xdr:row>38</xdr:row>
      <xdr:rowOff>57150</xdr:rowOff>
    </xdr:from>
    <xdr:to>
      <xdr:col>8</xdr:col>
      <xdr:colOff>19050</xdr:colOff>
      <xdr:row>42</xdr:row>
      <xdr:rowOff>123008</xdr:rowOff>
    </xdr:to>
    <xdr:pic>
      <xdr:nvPicPr>
        <xdr:cNvPr id="4" name="Picture 36">
          <a:hlinkClick xmlns:r="http://schemas.openxmlformats.org/officeDocument/2006/relationships" r:id="rId12"/>
          <a:extLst>
            <a:ext uri="{FF2B5EF4-FFF2-40B4-BE49-F238E27FC236}">
              <a16:creationId xmlns:a16="http://schemas.microsoft.com/office/drawing/2014/main" id="{B88DB7A6-9F75-4600-AD9E-65D410E7F793}"/>
            </a:ext>
            <a:ext uri="{147F2762-F138-4A5C-976F-8EAC2B608ADB}">
              <a16:predDERef xmlns:a16="http://schemas.microsoft.com/office/drawing/2014/main" pred="{4CD9ADED-3C5C-4CF7-B2FB-5D4060D463B6}"/>
            </a:ext>
          </a:extLst>
        </xdr:cNvPr>
        <xdr:cNvPicPr>
          <a:picLocks noChangeAspect="1"/>
        </xdr:cNvPicPr>
      </xdr:nvPicPr>
      <xdr:blipFill>
        <a:blip xmlns:r="http://schemas.openxmlformats.org/officeDocument/2006/relationships" r:embed="rId13"/>
        <a:srcRect l="7570" t="28903" r="9979" b="28215"/>
        <a:stretch>
          <a:fillRect/>
        </a:stretch>
      </xdr:blipFill>
      <xdr:spPr>
        <a:xfrm>
          <a:off x="3228975" y="7562850"/>
          <a:ext cx="1514475" cy="781050"/>
        </a:xfrm>
        <a:prstGeom prst="rect">
          <a:avLst/>
        </a:prstGeom>
      </xdr:spPr>
    </xdr:pic>
    <xdr:clientData/>
  </xdr:twoCellAnchor>
  <xdr:twoCellAnchor>
    <xdr:from>
      <xdr:col>8</xdr:col>
      <xdr:colOff>461495</xdr:colOff>
      <xdr:row>14</xdr:row>
      <xdr:rowOff>85858</xdr:rowOff>
    </xdr:from>
    <xdr:to>
      <xdr:col>17</xdr:col>
      <xdr:colOff>61177</xdr:colOff>
      <xdr:row>44</xdr:row>
      <xdr:rowOff>139520</xdr:rowOff>
    </xdr:to>
    <mc:AlternateContent xmlns:mc="http://schemas.openxmlformats.org/markup-compatibility/2006">
      <mc:Choice xmlns:cx4="http://schemas.microsoft.com/office/drawing/2016/5/10/chartex" Requires="cx4">
        <xdr:graphicFrame macro="">
          <xdr:nvGraphicFramePr>
            <xdr:cNvPr id="24" name="Chart 39">
              <a:extLst>
                <a:ext uri="{FF2B5EF4-FFF2-40B4-BE49-F238E27FC236}">
                  <a16:creationId xmlns:a16="http://schemas.microsoft.com/office/drawing/2014/main" id="{BF1D3D97-8C33-4459-9F7C-0DFB4E18C2A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5338295" y="3278638"/>
              <a:ext cx="5086082" cy="554006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32195</xdr:colOff>
      <xdr:row>8</xdr:row>
      <xdr:rowOff>171719</xdr:rowOff>
    </xdr:from>
    <xdr:to>
      <xdr:col>29</xdr:col>
      <xdr:colOff>529641</xdr:colOff>
      <xdr:row>13</xdr:row>
      <xdr:rowOff>80279</xdr:rowOff>
    </xdr:to>
    <xdr:sp macro="" textlink="">
      <xdr:nvSpPr>
        <xdr:cNvPr id="43" name="Rectangle: Rounded Corners 42">
          <a:extLst>
            <a:ext uri="{FF2B5EF4-FFF2-40B4-BE49-F238E27FC236}">
              <a16:creationId xmlns:a16="http://schemas.microsoft.com/office/drawing/2014/main" id="{8E50E582-035A-4C1F-8C18-67C73B54AA36}"/>
            </a:ext>
            <a:ext uri="{147F2762-F138-4A5C-976F-8EAC2B608ADB}">
              <a16:predDERef xmlns:a16="http://schemas.microsoft.com/office/drawing/2014/main" pred="{252A8237-12F7-4A36-AFD1-5FF96B06884E}"/>
            </a:ext>
          </a:extLst>
        </xdr:cNvPr>
        <xdr:cNvSpPr/>
      </xdr:nvSpPr>
      <xdr:spPr>
        <a:xfrm>
          <a:off x="15937603" y="2039156"/>
          <a:ext cx="2332686" cy="1056926"/>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26</xdr:col>
      <xdr:colOff>10731</xdr:colOff>
      <xdr:row>9</xdr:row>
      <xdr:rowOff>32197</xdr:rowOff>
    </xdr:from>
    <xdr:to>
      <xdr:col>28</xdr:col>
      <xdr:colOff>515154</xdr:colOff>
      <xdr:row>10</xdr:row>
      <xdr:rowOff>161737</xdr:rowOff>
    </xdr:to>
    <xdr:sp macro="" textlink="">
      <xdr:nvSpPr>
        <xdr:cNvPr id="44" name="TextBox 43">
          <a:extLst>
            <a:ext uri="{FF2B5EF4-FFF2-40B4-BE49-F238E27FC236}">
              <a16:creationId xmlns:a16="http://schemas.microsoft.com/office/drawing/2014/main" id="{D6F364C6-2AF0-4BE1-B19A-74E4214B0AEA}"/>
            </a:ext>
            <a:ext uri="{147F2762-F138-4A5C-976F-8EAC2B608ADB}">
              <a16:predDERef xmlns:a16="http://schemas.microsoft.com/office/drawing/2014/main" pred="{0726E361-698F-42D7-8CC8-72B6B49383AF}"/>
            </a:ext>
          </a:extLst>
        </xdr:cNvPr>
        <xdr:cNvSpPr txBox="1"/>
      </xdr:nvSpPr>
      <xdr:spPr>
        <a:xfrm>
          <a:off x="15916139" y="2082084"/>
          <a:ext cx="1727916" cy="397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rgbClr val="B0B0B0"/>
              </a:solidFill>
            </a:rPr>
            <a:t>Avg. Discount</a:t>
          </a:r>
        </a:p>
      </xdr:txBody>
    </xdr:sp>
    <xdr:clientData/>
  </xdr:twoCellAnchor>
  <xdr:twoCellAnchor>
    <xdr:from>
      <xdr:col>26</xdr:col>
      <xdr:colOff>17841</xdr:colOff>
      <xdr:row>10</xdr:row>
      <xdr:rowOff>205418</xdr:rowOff>
    </xdr:from>
    <xdr:to>
      <xdr:col>28</xdr:col>
      <xdr:colOff>313116</xdr:colOff>
      <xdr:row>12</xdr:row>
      <xdr:rowOff>159269</xdr:rowOff>
    </xdr:to>
    <xdr:sp macro="" textlink="Sheet2!V5">
      <xdr:nvSpPr>
        <xdr:cNvPr id="45" name="TextBox 44">
          <a:extLst>
            <a:ext uri="{FF2B5EF4-FFF2-40B4-BE49-F238E27FC236}">
              <a16:creationId xmlns:a16="http://schemas.microsoft.com/office/drawing/2014/main" id="{56EFE2E2-39D6-4EC6-B848-25BD7EC7F660}"/>
            </a:ext>
            <a:ext uri="{147F2762-F138-4A5C-976F-8EAC2B608ADB}">
              <a16:predDERef xmlns:a16="http://schemas.microsoft.com/office/drawing/2014/main" pred="{525EE2F0-9487-48C9-BEF5-794EE9DCC150}"/>
            </a:ext>
          </a:extLst>
        </xdr:cNvPr>
        <xdr:cNvSpPr txBox="1"/>
      </xdr:nvSpPr>
      <xdr:spPr>
        <a:xfrm>
          <a:off x="15923249" y="2523615"/>
          <a:ext cx="1518768" cy="4690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C88CBCD-B6DE-4B9A-9BD2-834C738D7DCD}" type="TxLink">
            <a:rPr lang="en-US" sz="2600" b="1" i="0" u="none" strike="noStrike">
              <a:solidFill>
                <a:schemeClr val="bg1"/>
              </a:solidFill>
              <a:latin typeface="Calibri"/>
              <a:ea typeface="Calibri"/>
              <a:cs typeface="Calibri"/>
            </a:rPr>
            <a:pPr algn="ctr"/>
            <a:t>10.27</a:t>
          </a:fld>
          <a:r>
            <a:rPr lang="en-US" sz="2600" b="1" i="0" u="none" strike="noStrike">
              <a:solidFill>
                <a:schemeClr val="bg1"/>
              </a:solidFill>
              <a:latin typeface="Calibri"/>
              <a:ea typeface="Calibri"/>
              <a:cs typeface="Calibri"/>
            </a:rPr>
            <a:t>%</a:t>
          </a:r>
          <a:endParaRPr lang="en-IN" sz="2600" b="1">
            <a:solidFill>
              <a:schemeClr val="bg1"/>
            </a:solidFill>
          </a:endParaRPr>
        </a:p>
      </xdr:txBody>
    </xdr:sp>
    <xdr:clientData/>
  </xdr:twoCellAnchor>
  <xdr:twoCellAnchor editAs="oneCell">
    <xdr:from>
      <xdr:col>28</xdr:col>
      <xdr:colOff>104267</xdr:colOff>
      <xdr:row>9</xdr:row>
      <xdr:rowOff>82804</xdr:rowOff>
    </xdr:from>
    <xdr:to>
      <xdr:col>29</xdr:col>
      <xdr:colOff>482956</xdr:colOff>
      <xdr:row>13</xdr:row>
      <xdr:rowOff>107324</xdr:rowOff>
    </xdr:to>
    <xdr:pic>
      <xdr:nvPicPr>
        <xdr:cNvPr id="53" name="Picture 52">
          <a:extLst>
            <a:ext uri="{FF2B5EF4-FFF2-40B4-BE49-F238E27FC236}">
              <a16:creationId xmlns:a16="http://schemas.microsoft.com/office/drawing/2014/main" id="{B0B38052-3FB3-81BF-59D8-3653EC27077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7233168" y="2132691"/>
          <a:ext cx="990436" cy="990436"/>
        </a:xfrm>
        <a:prstGeom prst="rect">
          <a:avLst/>
        </a:prstGeom>
      </xdr:spPr>
    </xdr:pic>
    <xdr:clientData/>
  </xdr:twoCellAnchor>
  <xdr:twoCellAnchor>
    <xdr:from>
      <xdr:col>17</xdr:col>
      <xdr:colOff>268307</xdr:colOff>
      <xdr:row>28</xdr:row>
      <xdr:rowOff>118057</xdr:rowOff>
    </xdr:from>
    <xdr:to>
      <xdr:col>24</xdr:col>
      <xdr:colOff>10733</xdr:colOff>
      <xdr:row>44</xdr:row>
      <xdr:rowOff>118057</xdr:rowOff>
    </xdr:to>
    <xdr:graphicFrame macro="">
      <xdr:nvGraphicFramePr>
        <xdr:cNvPr id="54" name="Chart 53">
          <a:extLst>
            <a:ext uri="{FF2B5EF4-FFF2-40B4-BE49-F238E27FC236}">
              <a16:creationId xmlns:a16="http://schemas.microsoft.com/office/drawing/2014/main" id="{BB0B7EFD-D1E5-41F0-AA8D-47CB46A09C61}"/>
            </a:ext>
            <a:ext uri="{147F2762-F138-4A5C-976F-8EAC2B608ADB}">
              <a16:predDERef xmlns:a16="http://schemas.microsoft.com/office/drawing/2014/main" pred="{B0B38052-3FB3-81BF-59D8-3653EC2707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17</xdr:col>
      <xdr:colOff>257576</xdr:colOff>
      <xdr:row>14</xdr:row>
      <xdr:rowOff>85858</xdr:rowOff>
    </xdr:from>
    <xdr:to>
      <xdr:col>24</xdr:col>
      <xdr:colOff>21464</xdr:colOff>
      <xdr:row>27</xdr:row>
      <xdr:rowOff>182448</xdr:rowOff>
    </xdr:to>
    <xdr:graphicFrame macro="">
      <xdr:nvGraphicFramePr>
        <xdr:cNvPr id="57" name="Chart 56">
          <a:extLst>
            <a:ext uri="{FF2B5EF4-FFF2-40B4-BE49-F238E27FC236}">
              <a16:creationId xmlns:a16="http://schemas.microsoft.com/office/drawing/2014/main" id="{3DE66B8F-1EF5-4CDF-B8A3-A139C9851DB2}"/>
            </a:ext>
            <a:ext uri="{147F2762-F138-4A5C-976F-8EAC2B608ADB}">
              <a16:predDERef xmlns:a16="http://schemas.microsoft.com/office/drawing/2014/main" pred="{BB0B7EFD-D1E5-41F0-AA8D-47CB46A09C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20</xdr:col>
      <xdr:colOff>433376</xdr:colOff>
      <xdr:row>5</xdr:row>
      <xdr:rowOff>176145</xdr:rowOff>
    </xdr:from>
    <xdr:to>
      <xdr:col>24</xdr:col>
      <xdr:colOff>564552</xdr:colOff>
      <xdr:row>7</xdr:row>
      <xdr:rowOff>137160</xdr:rowOff>
    </xdr:to>
    <mc:AlternateContent xmlns:mc="http://schemas.openxmlformats.org/markup-compatibility/2006" xmlns:a14="http://schemas.microsoft.com/office/drawing/2010/main">
      <mc:Choice Requires="a14">
        <xdr:graphicFrame macro="">
          <xdr:nvGraphicFramePr>
            <xdr:cNvPr id="58" name="Years (Order Date) 1">
              <a:extLst>
                <a:ext uri="{FF2B5EF4-FFF2-40B4-BE49-F238E27FC236}">
                  <a16:creationId xmlns:a16="http://schemas.microsoft.com/office/drawing/2014/main" id="{7A74E408-A90F-4833-913C-826A2F082019}"/>
                </a:ext>
              </a:extLst>
            </xdr:cNvPr>
            <xdr:cNvGraphicFramePr/>
          </xdr:nvGraphicFramePr>
          <xdr:xfrm>
            <a:off x="0" y="0"/>
            <a:ext cx="0" cy="0"/>
          </xdr:xfrm>
          <a:graphic>
            <a:graphicData uri="http://schemas.microsoft.com/office/drawing/2010/slicer">
              <sle:slicer xmlns:sle="http://schemas.microsoft.com/office/drawing/2010/slicer" name="Years (Order Date) 1"/>
            </a:graphicData>
          </a:graphic>
        </xdr:graphicFrame>
      </mc:Choice>
      <mc:Fallback xmlns="">
        <xdr:sp macro="" textlink="">
          <xdr:nvSpPr>
            <xdr:cNvPr id="0" name=""/>
            <xdr:cNvSpPr>
              <a:spLocks noTextEdit="1"/>
            </xdr:cNvSpPr>
          </xdr:nvSpPr>
          <xdr:spPr>
            <a:xfrm>
              <a:off x="12625376" y="1072616"/>
              <a:ext cx="2569576" cy="72301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409575</xdr:colOff>
      <xdr:row>4</xdr:row>
      <xdr:rowOff>66675</xdr:rowOff>
    </xdr:from>
    <xdr:to>
      <xdr:col>15</xdr:col>
      <xdr:colOff>342900</xdr:colOff>
      <xdr:row>8</xdr:row>
      <xdr:rowOff>133350</xdr:rowOff>
    </xdr:to>
    <xdr:pic>
      <xdr:nvPicPr>
        <xdr:cNvPr id="23" name="Picture 22">
          <a:extLst>
            <a:ext uri="{FF2B5EF4-FFF2-40B4-BE49-F238E27FC236}">
              <a16:creationId xmlns:a16="http://schemas.microsoft.com/office/drawing/2014/main" id="{C47C658C-E25A-D0D2-A4B7-623A563649CB}"/>
            </a:ext>
            <a:ext uri="{147F2762-F138-4A5C-976F-8EAC2B608ADB}">
              <a16:predDERef xmlns:a16="http://schemas.microsoft.com/office/drawing/2014/main" pred="{7A74E408-A90F-4833-913C-826A2F082019}"/>
            </a:ext>
          </a:extLst>
        </xdr:cNvPr>
        <xdr:cNvPicPr>
          <a:picLocks noChangeAspect="1"/>
        </xdr:cNvPicPr>
      </xdr:nvPicPr>
      <xdr:blipFill>
        <a:blip xmlns:r="http://schemas.openxmlformats.org/officeDocument/2006/relationships" r:embed="rId18"/>
        <a:srcRect l="3269" t="34581" r="3097" b="35957"/>
        <a:stretch>
          <a:fillRect/>
        </a:stretch>
      </xdr:blipFill>
      <xdr:spPr>
        <a:xfrm>
          <a:off x="5133975" y="790575"/>
          <a:ext cx="4067175" cy="11906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429296</xdr:colOff>
      <xdr:row>3</xdr:row>
      <xdr:rowOff>160986</xdr:rowOff>
    </xdr:from>
    <xdr:to>
      <xdr:col>28</xdr:col>
      <xdr:colOff>107324</xdr:colOff>
      <xdr:row>42</xdr:row>
      <xdr:rowOff>107324</xdr:rowOff>
    </xdr:to>
    <xdr:sp macro="" textlink="">
      <xdr:nvSpPr>
        <xdr:cNvPr id="32" name="Rectangle 31">
          <a:extLst>
            <a:ext uri="{FF2B5EF4-FFF2-40B4-BE49-F238E27FC236}">
              <a16:creationId xmlns:a16="http://schemas.microsoft.com/office/drawing/2014/main" id="{5049DFBA-5AF3-4493-A1E1-6751745D8937}"/>
            </a:ext>
          </a:extLst>
        </xdr:cNvPr>
        <xdr:cNvSpPr/>
      </xdr:nvSpPr>
      <xdr:spPr>
        <a:xfrm>
          <a:off x="2867696" y="709626"/>
          <a:ext cx="14308428" cy="7711118"/>
        </a:xfrm>
        <a:prstGeom prst="rect">
          <a:avLst/>
        </a:prstGeom>
        <a:noFill/>
        <a:ln>
          <a:solidFill>
            <a:schemeClr val="tx1">
              <a:lumMod val="65000"/>
              <a:lumOff val="3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166007</xdr:colOff>
      <xdr:row>5</xdr:row>
      <xdr:rowOff>28575</xdr:rowOff>
    </xdr:from>
    <xdr:to>
      <xdr:col>27</xdr:col>
      <xdr:colOff>442232</xdr:colOff>
      <xdr:row>8</xdr:row>
      <xdr:rowOff>28575</xdr:rowOff>
    </xdr:to>
    <xdr:sp macro="" textlink="">
      <xdr:nvSpPr>
        <xdr:cNvPr id="29" name="Rectangle 4">
          <a:extLst>
            <a:ext uri="{FF2B5EF4-FFF2-40B4-BE49-F238E27FC236}">
              <a16:creationId xmlns:a16="http://schemas.microsoft.com/office/drawing/2014/main" id="{B0E2B41C-310C-4449-928A-90A35BFE1BCE}"/>
            </a:ext>
            <a:ext uri="{147F2762-F138-4A5C-976F-8EAC2B608ADB}">
              <a16:predDERef xmlns:a16="http://schemas.microsoft.com/office/drawing/2014/main" pred="{5049DFBA-5AF3-4493-A1E1-6751745D8937}"/>
            </a:ext>
          </a:extLst>
        </xdr:cNvPr>
        <xdr:cNvSpPr/>
      </xdr:nvSpPr>
      <xdr:spPr>
        <a:xfrm>
          <a:off x="9310007" y="953861"/>
          <a:ext cx="7591425" cy="957943"/>
        </a:xfrm>
        <a:prstGeom prst="rect">
          <a:avLst/>
        </a:prstGeom>
        <a:solidFill>
          <a:srgbClr val="2A2A2A"/>
        </a:solidFill>
        <a:ln>
          <a:solidFill>
            <a:srgbClr val="3A3A3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lt"/>
            <a:cs typeface="+mn-lt"/>
          </a:endParaRPr>
        </a:p>
      </xdr:txBody>
    </xdr:sp>
    <xdr:clientData/>
  </xdr:twoCellAnchor>
  <xdr:twoCellAnchor>
    <xdr:from>
      <xdr:col>5</xdr:col>
      <xdr:colOff>99060</xdr:colOff>
      <xdr:row>5</xdr:row>
      <xdr:rowOff>45720</xdr:rowOff>
    </xdr:from>
    <xdr:to>
      <xdr:col>8</xdr:col>
      <xdr:colOff>236220</xdr:colOff>
      <xdr:row>41</xdr:row>
      <xdr:rowOff>45720</xdr:rowOff>
    </xdr:to>
    <xdr:sp macro="" textlink="">
      <xdr:nvSpPr>
        <xdr:cNvPr id="35" name="Rectangle 3">
          <a:extLst>
            <a:ext uri="{FF2B5EF4-FFF2-40B4-BE49-F238E27FC236}">
              <a16:creationId xmlns:a16="http://schemas.microsoft.com/office/drawing/2014/main" id="{64E2ABAA-B546-415F-8E25-C474240F9BCE}"/>
            </a:ext>
            <a:ext uri="{147F2762-F138-4A5C-976F-8EAC2B608ADB}">
              <a16:predDERef xmlns:a16="http://schemas.microsoft.com/office/drawing/2014/main" pred="{79DDEA55-6025-425E-BD79-A6276A18D2AD}"/>
            </a:ext>
          </a:extLst>
        </xdr:cNvPr>
        <xdr:cNvSpPr/>
      </xdr:nvSpPr>
      <xdr:spPr>
        <a:xfrm>
          <a:off x="3147060" y="960120"/>
          <a:ext cx="1965960" cy="7216140"/>
        </a:xfrm>
        <a:prstGeom prst="rect">
          <a:avLst/>
        </a:prstGeom>
        <a:solidFill>
          <a:srgbClr val="2A2A2A"/>
        </a:solidFill>
        <a:ln>
          <a:solidFill>
            <a:srgbClr val="3A3A3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lt"/>
            <a:cs typeface="+mn-lt"/>
          </a:endParaRPr>
        </a:p>
      </xdr:txBody>
    </xdr:sp>
    <xdr:clientData/>
  </xdr:twoCellAnchor>
  <xdr:twoCellAnchor>
    <xdr:from>
      <xdr:col>8</xdr:col>
      <xdr:colOff>400050</xdr:colOff>
      <xdr:row>9</xdr:row>
      <xdr:rowOff>0</xdr:rowOff>
    </xdr:from>
    <xdr:to>
      <xdr:col>12</xdr:col>
      <xdr:colOff>66675</xdr:colOff>
      <xdr:row>13</xdr:row>
      <xdr:rowOff>95250</xdr:rowOff>
    </xdr:to>
    <xdr:sp macro="" textlink="">
      <xdr:nvSpPr>
        <xdr:cNvPr id="38" name="Rectangle: Rounded Corners 7">
          <a:extLst>
            <a:ext uri="{FF2B5EF4-FFF2-40B4-BE49-F238E27FC236}">
              <a16:creationId xmlns:a16="http://schemas.microsoft.com/office/drawing/2014/main" id="{991B64A0-3ED6-4C60-A114-4BB4D0FE2675}"/>
            </a:ext>
            <a:ext uri="{147F2762-F138-4A5C-976F-8EAC2B608ADB}">
              <a16:predDERef xmlns:a16="http://schemas.microsoft.com/office/drawing/2014/main" pred="{64E2ABAA-B546-415F-8E25-C474240F9BCE}"/>
            </a:ext>
          </a:extLst>
        </xdr:cNvPr>
        <xdr:cNvSpPr/>
      </xdr:nvSpPr>
      <xdr:spPr>
        <a:xfrm>
          <a:off x="5124450" y="2028825"/>
          <a:ext cx="2028825" cy="1047750"/>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scene3d>
            <a:camera prst="isometricOffAxis2Top"/>
            <a:lightRig rig="threePt" dir="t"/>
          </a:scene3d>
        </a:bodyPr>
        <a:lstStyle/>
        <a:p>
          <a:pPr algn="l"/>
          <a:endParaRPr lang="en-IN" sz="1100">
            <a:effectLst>
              <a:outerShdw blurRad="50800" dist="38100" dir="2700000" algn="tl" rotWithShape="0">
                <a:prstClr val="black">
                  <a:alpha val="40000"/>
                </a:prstClr>
              </a:outerShdw>
            </a:effectLst>
          </a:endParaRPr>
        </a:p>
      </xdr:txBody>
    </xdr:sp>
    <xdr:clientData/>
  </xdr:twoCellAnchor>
  <xdr:twoCellAnchor>
    <xdr:from>
      <xdr:col>12</xdr:col>
      <xdr:colOff>304800</xdr:colOff>
      <xdr:row>9</xdr:row>
      <xdr:rowOff>0</xdr:rowOff>
    </xdr:from>
    <xdr:to>
      <xdr:col>16</xdr:col>
      <xdr:colOff>28575</xdr:colOff>
      <xdr:row>13</xdr:row>
      <xdr:rowOff>85725</xdr:rowOff>
    </xdr:to>
    <xdr:sp macro="" textlink="">
      <xdr:nvSpPr>
        <xdr:cNvPr id="42" name="Rectangle: Rounded Corners 10">
          <a:extLst>
            <a:ext uri="{FF2B5EF4-FFF2-40B4-BE49-F238E27FC236}">
              <a16:creationId xmlns:a16="http://schemas.microsoft.com/office/drawing/2014/main" id="{E180A22C-7EAF-44CC-9BA1-14BA28F546D4}"/>
            </a:ext>
            <a:ext uri="{147F2762-F138-4A5C-976F-8EAC2B608ADB}">
              <a16:predDERef xmlns:a16="http://schemas.microsoft.com/office/drawing/2014/main" pred="{DEA6BDBC-1780-4D14-B15A-3A3B5D89B1AB}"/>
            </a:ext>
          </a:extLst>
        </xdr:cNvPr>
        <xdr:cNvSpPr/>
      </xdr:nvSpPr>
      <xdr:spPr>
        <a:xfrm>
          <a:off x="7391400" y="2028825"/>
          <a:ext cx="2085975" cy="1038225"/>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257175</xdr:colOff>
      <xdr:row>9</xdr:row>
      <xdr:rowOff>9525</xdr:rowOff>
    </xdr:from>
    <xdr:to>
      <xdr:col>19</xdr:col>
      <xdr:colOff>533400</xdr:colOff>
      <xdr:row>13</xdr:row>
      <xdr:rowOff>95250</xdr:rowOff>
    </xdr:to>
    <xdr:sp macro="" textlink="">
      <xdr:nvSpPr>
        <xdr:cNvPr id="125" name="Rectangle: Rounded Corners 43">
          <a:extLst>
            <a:ext uri="{FF2B5EF4-FFF2-40B4-BE49-F238E27FC236}">
              <a16:creationId xmlns:a16="http://schemas.microsoft.com/office/drawing/2014/main" id="{7B05A891-45EE-4831-BEEB-C3DE7BCAD10E}"/>
            </a:ext>
            <a:ext uri="{147F2762-F138-4A5C-976F-8EAC2B608ADB}">
              <a16:predDERef xmlns:a16="http://schemas.microsoft.com/office/drawing/2014/main" pred="{EEC10974-7CDC-46F1-846C-91DF9198C841}"/>
            </a:ext>
          </a:extLst>
        </xdr:cNvPr>
        <xdr:cNvSpPr/>
      </xdr:nvSpPr>
      <xdr:spPr>
        <a:xfrm>
          <a:off x="9705975" y="2038350"/>
          <a:ext cx="2047875" cy="1038225"/>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lt"/>
            <a:cs typeface="+mn-lt"/>
          </a:endParaRPr>
        </a:p>
      </xdr:txBody>
    </xdr:sp>
    <xdr:clientData/>
  </xdr:twoCellAnchor>
  <xdr:twoCellAnchor>
    <xdr:from>
      <xdr:col>20</xdr:col>
      <xdr:colOff>219075</xdr:colOff>
      <xdr:row>9</xdr:row>
      <xdr:rowOff>0</xdr:rowOff>
    </xdr:from>
    <xdr:to>
      <xdr:col>23</xdr:col>
      <xdr:colOff>476250</xdr:colOff>
      <xdr:row>13</xdr:row>
      <xdr:rowOff>95250</xdr:rowOff>
    </xdr:to>
    <xdr:sp macro="" textlink="">
      <xdr:nvSpPr>
        <xdr:cNvPr id="223" name="Rectangle: Rounded Corners 46">
          <a:extLst>
            <a:ext uri="{FF2B5EF4-FFF2-40B4-BE49-F238E27FC236}">
              <a16:creationId xmlns:a16="http://schemas.microsoft.com/office/drawing/2014/main" id="{358B254D-4A4A-4123-A7B6-D7E12E761123}"/>
            </a:ext>
            <a:ext uri="{147F2762-F138-4A5C-976F-8EAC2B608ADB}">
              <a16:predDERef xmlns:a16="http://schemas.microsoft.com/office/drawing/2014/main" pred="{F1FB7CCE-EDC5-437D-812B-F6419AB9BD35}"/>
            </a:ext>
          </a:extLst>
        </xdr:cNvPr>
        <xdr:cNvSpPr/>
      </xdr:nvSpPr>
      <xdr:spPr>
        <a:xfrm>
          <a:off x="12030075" y="2028825"/>
          <a:ext cx="2028825" cy="1047750"/>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228600</xdr:colOff>
      <xdr:row>6</xdr:row>
      <xdr:rowOff>85725</xdr:rowOff>
    </xdr:from>
    <xdr:to>
      <xdr:col>8</xdr:col>
      <xdr:colOff>104775</xdr:colOff>
      <xdr:row>6</xdr:row>
      <xdr:rowOff>428625</xdr:rowOff>
    </xdr:to>
    <xdr:sp macro="" textlink="">
      <xdr:nvSpPr>
        <xdr:cNvPr id="62" name="TextBox 29">
          <a:extLst>
            <a:ext uri="{FF2B5EF4-FFF2-40B4-BE49-F238E27FC236}">
              <a16:creationId xmlns:a16="http://schemas.microsoft.com/office/drawing/2014/main" id="{A17B43E2-C258-4135-B6AA-2F2A46137A8D}"/>
            </a:ext>
            <a:ext uri="{147F2762-F138-4A5C-976F-8EAC2B608ADB}">
              <a16:predDERef xmlns:a16="http://schemas.microsoft.com/office/drawing/2014/main" pred="{B43E2D3A-867F-6BD2-B68A-452C53C0E688}"/>
            </a:ext>
          </a:extLst>
        </xdr:cNvPr>
        <xdr:cNvSpPr txBox="1"/>
      </xdr:nvSpPr>
      <xdr:spPr>
        <a:xfrm>
          <a:off x="3276600" y="1183005"/>
          <a:ext cx="1704975" cy="342900"/>
        </a:xfrm>
        <a:prstGeom prst="rect">
          <a:avLst/>
        </a:prstGeom>
        <a:solidFill>
          <a:srgbClr val="3A3A3A"/>
        </a:solidFill>
        <a:ln w="9525" cmpd="sng">
          <a:solidFill>
            <a:schemeClr val="tx1">
              <a:lumMod val="75000"/>
              <a:lumOff val="25000"/>
            </a:schemeClr>
          </a:solidFill>
        </a:ln>
      </xdr:spPr>
      <xdr:txBody>
        <a:bodyPr spcFirstLastPara="0" vertOverflow="clip" horzOverflow="clip" wrap="square" lIns="91440" tIns="45720" rIns="91440" bIns="45720" rtlCol="0" anchor="t">
          <a:noAutofit/>
        </a:bodyPr>
        <a:lstStyle/>
        <a:p>
          <a:pPr marL="0" indent="0" algn="ctr"/>
          <a:r>
            <a:rPr lang="en-US" sz="1600" b="1" i="0" u="none" strike="noStrike">
              <a:solidFill>
                <a:schemeClr val="bg1"/>
              </a:solidFill>
              <a:latin typeface="Calibri" panose="020F0502020204030204" pitchFamily="34" charset="0"/>
              <a:ea typeface="Calibri" panose="020F0502020204030204" pitchFamily="34" charset="0"/>
              <a:cs typeface="Calibri" panose="020F0502020204030204" pitchFamily="34" charset="0"/>
            </a:rPr>
            <a:t>Navigation Panel</a:t>
          </a:r>
        </a:p>
      </xdr:txBody>
    </xdr:sp>
    <xdr:clientData/>
  </xdr:twoCellAnchor>
  <xdr:twoCellAnchor>
    <xdr:from>
      <xdr:col>5</xdr:col>
      <xdr:colOff>238125</xdr:colOff>
      <xdr:row>6</xdr:row>
      <xdr:rowOff>533400</xdr:rowOff>
    </xdr:from>
    <xdr:to>
      <xdr:col>8</xdr:col>
      <xdr:colOff>95250</xdr:colOff>
      <xdr:row>40</xdr:row>
      <xdr:rowOff>57150</xdr:rowOff>
    </xdr:to>
    <xdr:sp macro="" textlink="">
      <xdr:nvSpPr>
        <xdr:cNvPr id="63" name="Rectangle 42">
          <a:extLst>
            <a:ext uri="{FF2B5EF4-FFF2-40B4-BE49-F238E27FC236}">
              <a16:creationId xmlns:a16="http://schemas.microsoft.com/office/drawing/2014/main" id="{CF58D52F-DE5D-48F2-B416-01921FF72996}"/>
            </a:ext>
            <a:ext uri="{147F2762-F138-4A5C-976F-8EAC2B608ADB}">
              <a16:predDERef xmlns:a16="http://schemas.microsoft.com/office/drawing/2014/main" pred="{F3144225-EF10-6FD7-4B96-803B8080D7E1}"/>
            </a:ext>
          </a:extLst>
        </xdr:cNvPr>
        <xdr:cNvSpPr/>
      </xdr:nvSpPr>
      <xdr:spPr>
        <a:xfrm>
          <a:off x="3286125" y="1630680"/>
          <a:ext cx="1685925" cy="6374130"/>
        </a:xfrm>
        <a:prstGeom prst="rect">
          <a:avLst/>
        </a:prstGeom>
        <a:solidFill>
          <a:srgbClr val="3A3A3A"/>
        </a:solidFill>
        <a:ln>
          <a:solidFill>
            <a:schemeClr val="tx1">
              <a:lumMod val="75000"/>
              <a:lumOff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editAs="oneCell">
    <xdr:from>
      <xdr:col>5</xdr:col>
      <xdr:colOff>266700</xdr:colOff>
      <xdr:row>25</xdr:row>
      <xdr:rowOff>85725</xdr:rowOff>
    </xdr:from>
    <xdr:to>
      <xdr:col>8</xdr:col>
      <xdr:colOff>38100</xdr:colOff>
      <xdr:row>31</xdr:row>
      <xdr:rowOff>131445</xdr:rowOff>
    </xdr:to>
    <xdr:pic>
      <xdr:nvPicPr>
        <xdr:cNvPr id="2" name="Picture 2">
          <a:hlinkClick xmlns:r="http://schemas.openxmlformats.org/officeDocument/2006/relationships" r:id="rId1"/>
          <a:extLst>
            <a:ext uri="{FF2B5EF4-FFF2-40B4-BE49-F238E27FC236}">
              <a16:creationId xmlns:a16="http://schemas.microsoft.com/office/drawing/2014/main" id="{4B05E9C9-6ED3-4B6F-A2FD-D5F0B5681615}"/>
            </a:ext>
            <a:ext uri="{147F2762-F138-4A5C-976F-8EAC2B608ADB}">
              <a16:predDERef xmlns:a16="http://schemas.microsoft.com/office/drawing/2014/main" pred="{CF58D52F-DE5D-48F2-B416-01921FF72996}"/>
            </a:ext>
          </a:extLst>
        </xdr:cNvPr>
        <xdr:cNvPicPr>
          <a:picLocks noChangeAspect="1"/>
        </xdr:cNvPicPr>
      </xdr:nvPicPr>
      <xdr:blipFill>
        <a:blip xmlns:r="http://schemas.openxmlformats.org/officeDocument/2006/relationships" r:embed="rId2"/>
        <a:stretch>
          <a:fillRect/>
        </a:stretch>
      </xdr:blipFill>
      <xdr:spPr>
        <a:xfrm>
          <a:off x="3219450" y="5238750"/>
          <a:ext cx="1543050" cy="1131570"/>
        </a:xfrm>
        <a:prstGeom prst="rect">
          <a:avLst/>
        </a:prstGeom>
      </xdr:spPr>
    </xdr:pic>
    <xdr:clientData/>
  </xdr:twoCellAnchor>
  <xdr:twoCellAnchor editAs="oneCell">
    <xdr:from>
      <xdr:col>5</xdr:col>
      <xdr:colOff>238125</xdr:colOff>
      <xdr:row>30</xdr:row>
      <xdr:rowOff>19050</xdr:rowOff>
    </xdr:from>
    <xdr:to>
      <xdr:col>8</xdr:col>
      <xdr:colOff>0</xdr:colOff>
      <xdr:row>36</xdr:row>
      <xdr:rowOff>72390</xdr:rowOff>
    </xdr:to>
    <xdr:pic>
      <xdr:nvPicPr>
        <xdr:cNvPr id="66" name="Picture 4">
          <a:hlinkClick xmlns:r="http://schemas.openxmlformats.org/officeDocument/2006/relationships" r:id="rId3"/>
          <a:extLst>
            <a:ext uri="{FF2B5EF4-FFF2-40B4-BE49-F238E27FC236}">
              <a16:creationId xmlns:a16="http://schemas.microsoft.com/office/drawing/2014/main" id="{D3D328A7-ECFB-4D31-A950-D41B0FEEDAD0}"/>
            </a:ext>
            <a:ext uri="{147F2762-F138-4A5C-976F-8EAC2B608ADB}">
              <a16:predDERef xmlns:a16="http://schemas.microsoft.com/office/drawing/2014/main" pred="{4B05E9C9-6ED3-4B6F-A2FD-D5F0B5681615}"/>
            </a:ext>
          </a:extLst>
        </xdr:cNvPr>
        <xdr:cNvPicPr>
          <a:picLocks noChangeAspect="1"/>
        </xdr:cNvPicPr>
      </xdr:nvPicPr>
      <xdr:blipFill>
        <a:blip xmlns:r="http://schemas.openxmlformats.org/officeDocument/2006/relationships" r:embed="rId4"/>
        <a:stretch>
          <a:fillRect/>
        </a:stretch>
      </xdr:blipFill>
      <xdr:spPr>
        <a:xfrm>
          <a:off x="3190875" y="6076950"/>
          <a:ext cx="1533525" cy="1139190"/>
        </a:xfrm>
        <a:prstGeom prst="rect">
          <a:avLst/>
        </a:prstGeom>
      </xdr:spPr>
    </xdr:pic>
    <xdr:clientData/>
  </xdr:twoCellAnchor>
  <xdr:twoCellAnchor editAs="oneCell">
    <xdr:from>
      <xdr:col>5</xdr:col>
      <xdr:colOff>314325</xdr:colOff>
      <xdr:row>6</xdr:row>
      <xdr:rowOff>533400</xdr:rowOff>
    </xdr:from>
    <xdr:to>
      <xdr:col>8</xdr:col>
      <xdr:colOff>57150</xdr:colOff>
      <xdr:row>26</xdr:row>
      <xdr:rowOff>47625</xdr:rowOff>
    </xdr:to>
    <xdr:pic>
      <xdr:nvPicPr>
        <xdr:cNvPr id="21" name="Picture 5">
          <a:extLst>
            <a:ext uri="{FF2B5EF4-FFF2-40B4-BE49-F238E27FC236}">
              <a16:creationId xmlns:a16="http://schemas.microsoft.com/office/drawing/2014/main" id="{26EE3606-1236-4889-B52D-54BBA03E697A}"/>
            </a:ext>
            <a:ext uri="{147F2762-F138-4A5C-976F-8EAC2B608ADB}">
              <a16:predDERef xmlns:a16="http://schemas.microsoft.com/office/drawing/2014/main" pred="{D3D328A7-ECFB-4D31-A950-D41B0FEEDAD0}"/>
            </a:ext>
          </a:extLst>
        </xdr:cNvPr>
        <xdr:cNvPicPr>
          <a:picLocks noChangeAspect="1"/>
        </xdr:cNvPicPr>
      </xdr:nvPicPr>
      <xdr:blipFill>
        <a:blip xmlns:r="http://schemas.openxmlformats.org/officeDocument/2006/relationships" r:embed="rId5"/>
        <a:srcRect t="33683" b="33333"/>
        <a:stretch>
          <a:fillRect/>
        </a:stretch>
      </xdr:blipFill>
      <xdr:spPr>
        <a:xfrm rot="16200000">
          <a:off x="2143125" y="2743200"/>
          <a:ext cx="3762375" cy="1514475"/>
        </a:xfrm>
        <a:prstGeom prst="rect">
          <a:avLst/>
        </a:prstGeom>
      </xdr:spPr>
    </xdr:pic>
    <xdr:clientData/>
  </xdr:twoCellAnchor>
  <xdr:twoCellAnchor editAs="oneCell">
    <xdr:from>
      <xdr:col>5</xdr:col>
      <xdr:colOff>257175</xdr:colOff>
      <xdr:row>35</xdr:row>
      <xdr:rowOff>85725</xdr:rowOff>
    </xdr:from>
    <xdr:to>
      <xdr:col>8</xdr:col>
      <xdr:colOff>19050</xdr:colOff>
      <xdr:row>39</xdr:row>
      <xdr:rowOff>123009</xdr:rowOff>
    </xdr:to>
    <xdr:pic>
      <xdr:nvPicPr>
        <xdr:cNvPr id="5" name="Picture 24">
          <a:hlinkClick xmlns:r="http://schemas.openxmlformats.org/officeDocument/2006/relationships" r:id="rId6"/>
          <a:extLst>
            <a:ext uri="{FF2B5EF4-FFF2-40B4-BE49-F238E27FC236}">
              <a16:creationId xmlns:a16="http://schemas.microsoft.com/office/drawing/2014/main" id="{8281C9EB-A9B8-4C99-8B10-195B8AF470D4}"/>
            </a:ext>
            <a:ext uri="{147F2762-F138-4A5C-976F-8EAC2B608ADB}">
              <a16:predDERef xmlns:a16="http://schemas.microsoft.com/office/drawing/2014/main" pred="{26EE3606-1236-4889-B52D-54BBA03E697A}"/>
            </a:ext>
          </a:extLst>
        </xdr:cNvPr>
        <xdr:cNvPicPr>
          <a:picLocks noChangeAspect="1"/>
        </xdr:cNvPicPr>
      </xdr:nvPicPr>
      <xdr:blipFill>
        <a:blip xmlns:r="http://schemas.openxmlformats.org/officeDocument/2006/relationships" r:embed="rId7"/>
        <a:srcRect l="7570" t="28903" r="9979" b="28215"/>
        <a:stretch>
          <a:fillRect/>
        </a:stretch>
      </xdr:blipFill>
      <xdr:spPr>
        <a:xfrm>
          <a:off x="3209925" y="7048500"/>
          <a:ext cx="1533525" cy="752475"/>
        </a:xfrm>
        <a:prstGeom prst="rect">
          <a:avLst/>
        </a:prstGeom>
      </xdr:spPr>
    </xdr:pic>
    <xdr:clientData/>
  </xdr:twoCellAnchor>
  <xdr:twoCellAnchor editAs="oneCell">
    <xdr:from>
      <xdr:col>8</xdr:col>
      <xdr:colOff>304800</xdr:colOff>
      <xdr:row>4</xdr:row>
      <xdr:rowOff>142875</xdr:rowOff>
    </xdr:from>
    <xdr:to>
      <xdr:col>15</xdr:col>
      <xdr:colOff>95250</xdr:colOff>
      <xdr:row>8</xdr:row>
      <xdr:rowOff>161925</xdr:rowOff>
    </xdr:to>
    <xdr:pic>
      <xdr:nvPicPr>
        <xdr:cNvPr id="3" name="Picture 2">
          <a:extLst>
            <a:ext uri="{FF2B5EF4-FFF2-40B4-BE49-F238E27FC236}">
              <a16:creationId xmlns:a16="http://schemas.microsoft.com/office/drawing/2014/main" id="{9C1C85FC-CD79-ABEC-A012-5901CDA0D799}"/>
            </a:ext>
            <a:ext uri="{147F2762-F138-4A5C-976F-8EAC2B608ADB}">
              <a16:predDERef xmlns:a16="http://schemas.microsoft.com/office/drawing/2014/main" pred="{8281C9EB-A9B8-4C99-8B10-195B8AF470D4}"/>
            </a:ext>
          </a:extLst>
        </xdr:cNvPr>
        <xdr:cNvPicPr>
          <a:picLocks noChangeAspect="1"/>
        </xdr:cNvPicPr>
      </xdr:nvPicPr>
      <xdr:blipFill>
        <a:blip xmlns:r="http://schemas.openxmlformats.org/officeDocument/2006/relationships" r:embed="rId8"/>
        <a:srcRect l="3785" t="36602" r="3269" b="35269"/>
        <a:stretch>
          <a:fillRect/>
        </a:stretch>
      </xdr:blipFill>
      <xdr:spPr>
        <a:xfrm>
          <a:off x="5029200" y="866775"/>
          <a:ext cx="3924300" cy="1143000"/>
        </a:xfrm>
        <a:prstGeom prst="rect">
          <a:avLst/>
        </a:prstGeom>
      </xdr:spPr>
    </xdr:pic>
    <xdr:clientData/>
  </xdr:twoCellAnchor>
  <xdr:twoCellAnchor>
    <xdr:from>
      <xdr:col>24</xdr:col>
      <xdr:colOff>152400</xdr:colOff>
      <xdr:row>9</xdr:row>
      <xdr:rowOff>0</xdr:rowOff>
    </xdr:from>
    <xdr:to>
      <xdr:col>27</xdr:col>
      <xdr:colOff>409575</xdr:colOff>
      <xdr:row>13</xdr:row>
      <xdr:rowOff>95250</xdr:rowOff>
    </xdr:to>
    <xdr:sp macro="" textlink="">
      <xdr:nvSpPr>
        <xdr:cNvPr id="269" name="Rounded Rectangle 3">
          <a:extLst>
            <a:ext uri="{FF2B5EF4-FFF2-40B4-BE49-F238E27FC236}">
              <a16:creationId xmlns:a16="http://schemas.microsoft.com/office/drawing/2014/main" id="{16F396A4-F518-46A2-8F07-258AE9177280}"/>
            </a:ext>
            <a:ext uri="{147F2762-F138-4A5C-976F-8EAC2B608ADB}">
              <a16:predDERef xmlns:a16="http://schemas.microsoft.com/office/drawing/2014/main" pred="{9C1C85FC-CD79-ABEC-A012-5901CDA0D799}"/>
            </a:ext>
          </a:extLst>
        </xdr:cNvPr>
        <xdr:cNvSpPr/>
      </xdr:nvSpPr>
      <xdr:spPr>
        <a:xfrm>
          <a:off x="14325600" y="2028825"/>
          <a:ext cx="2028825" cy="1047750"/>
        </a:xfrm>
        <a:prstGeom prst="roundRect">
          <a:avLst/>
        </a:prstGeom>
        <a:solidFill>
          <a:srgbClr val="2A2A2A"/>
        </a:solidFill>
        <a:ln>
          <a:solidFill>
            <a:srgbClr val="2A2A2A"/>
          </a:solidFill>
        </a:ln>
      </xdr:spPr>
      <xdr:style>
        <a:lnRef idx="2">
          <a:schemeClr val="accent1">
            <a:shade val="15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IN" sz="1100"/>
        </a:p>
      </xdr:txBody>
    </xdr:sp>
    <xdr:clientData/>
  </xdr:twoCellAnchor>
  <xdr:twoCellAnchor>
    <xdr:from>
      <xdr:col>8</xdr:col>
      <xdr:colOff>411480</xdr:colOff>
      <xdr:row>14</xdr:row>
      <xdr:rowOff>99060</xdr:rowOff>
    </xdr:from>
    <xdr:to>
      <xdr:col>18</xdr:col>
      <xdr:colOff>137160</xdr:colOff>
      <xdr:row>27</xdr:row>
      <xdr:rowOff>144780</xdr:rowOff>
    </xdr:to>
    <xdr:graphicFrame macro="">
      <xdr:nvGraphicFramePr>
        <xdr:cNvPr id="12" name="Chart 4">
          <a:extLst>
            <a:ext uri="{FF2B5EF4-FFF2-40B4-BE49-F238E27FC236}">
              <a16:creationId xmlns:a16="http://schemas.microsoft.com/office/drawing/2014/main" id="{83668845-D054-4623-8539-16791BF175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8</xdr:col>
      <xdr:colOff>411479</xdr:colOff>
      <xdr:row>28</xdr:row>
      <xdr:rowOff>106680</xdr:rowOff>
    </xdr:from>
    <xdr:to>
      <xdr:col>15</xdr:col>
      <xdr:colOff>243840</xdr:colOff>
      <xdr:row>41</xdr:row>
      <xdr:rowOff>45720</xdr:rowOff>
    </xdr:to>
    <xdr:graphicFrame macro="">
      <xdr:nvGraphicFramePr>
        <xdr:cNvPr id="4" name="Chart 7">
          <a:extLst>
            <a:ext uri="{FF2B5EF4-FFF2-40B4-BE49-F238E27FC236}">
              <a16:creationId xmlns:a16="http://schemas.microsoft.com/office/drawing/2014/main" id="{6D046F4D-0A2B-41E6-985B-82824983DF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8</xdr:col>
      <xdr:colOff>99390</xdr:colOff>
      <xdr:row>33</xdr:row>
      <xdr:rowOff>56207</xdr:rowOff>
    </xdr:from>
    <xdr:to>
      <xdr:col>11</xdr:col>
      <xdr:colOff>114300</xdr:colOff>
      <xdr:row>41</xdr:row>
      <xdr:rowOff>15903</xdr:rowOff>
    </xdr:to>
    <xdr:pic>
      <xdr:nvPicPr>
        <xdr:cNvPr id="10" name="Picture 38">
          <a:extLst>
            <a:ext uri="{FF2B5EF4-FFF2-40B4-BE49-F238E27FC236}">
              <a16:creationId xmlns:a16="http://schemas.microsoft.com/office/drawing/2014/main" id="{76F88B50-5C12-49C4-A8BA-A033EBBFD8E9}"/>
            </a:ext>
            <a:ext uri="{147F2762-F138-4A5C-976F-8EAC2B608ADB}">
              <a16:predDERef xmlns:a16="http://schemas.microsoft.com/office/drawing/2014/main" pred="{48E9F62B-1AB0-43A2-CA84-C3D3635CD2D1}"/>
            </a:ext>
          </a:extLst>
        </xdr:cNvPr>
        <xdr:cNvPicPr>
          <a:picLocks noChangeAspect="1"/>
        </xdr:cNvPicPr>
      </xdr:nvPicPr>
      <xdr:blipFill>
        <a:blip xmlns:r="http://schemas.openxmlformats.org/officeDocument/2006/relationships" r:embed="rId11"/>
        <a:stretch>
          <a:fillRect/>
        </a:stretch>
      </xdr:blipFill>
      <xdr:spPr>
        <a:xfrm flipH="1">
          <a:off x="4976190" y="6723707"/>
          <a:ext cx="1843710" cy="1422736"/>
        </a:xfrm>
        <a:prstGeom prst="rect">
          <a:avLst/>
        </a:prstGeom>
      </xdr:spPr>
    </xdr:pic>
    <xdr:clientData/>
  </xdr:twoCellAnchor>
  <xdr:twoCellAnchor>
    <xdr:from>
      <xdr:col>8</xdr:col>
      <xdr:colOff>239484</xdr:colOff>
      <xdr:row>8</xdr:row>
      <xdr:rowOff>58508</xdr:rowOff>
    </xdr:from>
    <xdr:to>
      <xdr:col>12</xdr:col>
      <xdr:colOff>152399</xdr:colOff>
      <xdr:row>11</xdr:row>
      <xdr:rowOff>54427</xdr:rowOff>
    </xdr:to>
    <xdr:sp macro="" textlink="">
      <xdr:nvSpPr>
        <xdr:cNvPr id="76" name="TextBox 5">
          <a:extLst>
            <a:ext uri="{FF2B5EF4-FFF2-40B4-BE49-F238E27FC236}">
              <a16:creationId xmlns:a16="http://schemas.microsoft.com/office/drawing/2014/main" id="{887BE5FC-DEF2-4673-83C8-6C4004A56BC4}"/>
            </a:ext>
            <a:ext uri="{147F2762-F138-4A5C-976F-8EAC2B608ADB}">
              <a16:predDERef xmlns:a16="http://schemas.microsoft.com/office/drawing/2014/main" pred="{F38091E9-5E52-4007-9E8C-56024E021EE2}"/>
            </a:ext>
          </a:extLst>
        </xdr:cNvPr>
        <xdr:cNvSpPr txBox="1"/>
      </xdr:nvSpPr>
      <xdr:spPr>
        <a:xfrm>
          <a:off x="5116284" y="1941737"/>
          <a:ext cx="2351315" cy="7796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chemeClr val="tx1">
                  <a:lumMod val="50000"/>
                  <a:lumOff val="50000"/>
                </a:schemeClr>
              </a:solidFill>
            </a:rPr>
            <a:t>Top-Selling </a:t>
          </a:r>
          <a:r>
            <a:rPr lang="en-IN" sz="1600" b="1">
              <a:solidFill>
                <a:schemeClr val="tx1">
                  <a:lumMod val="50000"/>
                  <a:lumOff val="50000"/>
                </a:schemeClr>
              </a:solidFill>
            </a:rPr>
            <a:t>Product</a:t>
          </a:r>
        </a:p>
      </xdr:txBody>
    </xdr:sp>
    <xdr:clientData/>
  </xdr:twoCellAnchor>
  <xdr:twoCellAnchor>
    <xdr:from>
      <xdr:col>8</xdr:col>
      <xdr:colOff>215199</xdr:colOff>
      <xdr:row>10</xdr:row>
      <xdr:rowOff>246911</xdr:rowOff>
    </xdr:from>
    <xdr:to>
      <xdr:col>11</xdr:col>
      <xdr:colOff>92527</xdr:colOff>
      <xdr:row>13</xdr:row>
      <xdr:rowOff>7874</xdr:rowOff>
    </xdr:to>
    <xdr:sp macro="" textlink="Sheet2!D273">
      <xdr:nvSpPr>
        <xdr:cNvPr id="54" name="TextBox 6">
          <a:extLst>
            <a:ext uri="{FF2B5EF4-FFF2-40B4-BE49-F238E27FC236}">
              <a16:creationId xmlns:a16="http://schemas.microsoft.com/office/drawing/2014/main" id="{B8954BF3-26AC-4054-95E4-8FE8C7ED075B}"/>
            </a:ext>
            <a:ext uri="{147F2762-F138-4A5C-976F-8EAC2B608ADB}">
              <a16:predDERef xmlns:a16="http://schemas.microsoft.com/office/drawing/2014/main" pred="{5C2A933C-51C9-48BE-B4F1-0DFA9050BE6B}"/>
            </a:ext>
          </a:extLst>
        </xdr:cNvPr>
        <xdr:cNvSpPr txBox="1"/>
      </xdr:nvSpPr>
      <xdr:spPr>
        <a:xfrm>
          <a:off x="5091999" y="2563391"/>
          <a:ext cx="1706128" cy="4543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21D447F-570F-4C03-835E-1B82CD1D673C}" type="TxLink">
            <a:rPr lang="en-US" sz="2600" b="1" i="0" u="none" strike="noStrike">
              <a:solidFill>
                <a:schemeClr val="bg1"/>
              </a:solidFill>
              <a:latin typeface="Calibri"/>
              <a:ea typeface="Calibri"/>
              <a:cs typeface="Calibri"/>
            </a:rPr>
            <a:pPr algn="ctr"/>
            <a:t>Monitor</a:t>
          </a:fld>
          <a:endParaRPr lang="en-IN" sz="2600" b="1">
            <a:solidFill>
              <a:schemeClr val="bg1"/>
            </a:solidFill>
          </a:endParaRPr>
        </a:p>
      </xdr:txBody>
    </xdr:sp>
    <xdr:clientData/>
  </xdr:twoCellAnchor>
  <xdr:twoCellAnchor editAs="oneCell">
    <xdr:from>
      <xdr:col>10</xdr:col>
      <xdr:colOff>472440</xdr:colOff>
      <xdr:row>10</xdr:row>
      <xdr:rowOff>53340</xdr:rowOff>
    </xdr:from>
    <xdr:to>
      <xdr:col>12</xdr:col>
      <xdr:colOff>22860</xdr:colOff>
      <xdr:row>13</xdr:row>
      <xdr:rowOff>129540</xdr:rowOff>
    </xdr:to>
    <xdr:pic>
      <xdr:nvPicPr>
        <xdr:cNvPr id="11" name="Picture 10">
          <a:extLst>
            <a:ext uri="{FF2B5EF4-FFF2-40B4-BE49-F238E27FC236}">
              <a16:creationId xmlns:a16="http://schemas.microsoft.com/office/drawing/2014/main" id="{2061FFE0-2303-1EF2-58F3-6B82F6F408F4}"/>
            </a:ext>
          </a:extLst>
        </xdr:cNvPr>
        <xdr:cNvPicPr>
          <a:picLocks noChangeAspect="1"/>
        </xdr:cNvPicPr>
      </xdr:nvPicPr>
      <xdr:blipFill>
        <a:blip xmlns:r="http://schemas.openxmlformats.org/officeDocument/2006/relationships" r:embed="rId12"/>
        <a:stretch>
          <a:fillRect/>
        </a:stretch>
      </xdr:blipFill>
      <xdr:spPr>
        <a:xfrm>
          <a:off x="6568440" y="2369820"/>
          <a:ext cx="769620" cy="769620"/>
        </a:xfrm>
        <a:prstGeom prst="rect">
          <a:avLst/>
        </a:prstGeom>
      </xdr:spPr>
    </xdr:pic>
    <xdr:clientData/>
  </xdr:twoCellAnchor>
  <xdr:twoCellAnchor>
    <xdr:from>
      <xdr:col>12</xdr:col>
      <xdr:colOff>304800</xdr:colOff>
      <xdr:row>8</xdr:row>
      <xdr:rowOff>78105</xdr:rowOff>
    </xdr:from>
    <xdr:to>
      <xdr:col>16</xdr:col>
      <xdr:colOff>0</xdr:colOff>
      <xdr:row>11</xdr:row>
      <xdr:rowOff>99060</xdr:rowOff>
    </xdr:to>
    <xdr:sp macro="" textlink="">
      <xdr:nvSpPr>
        <xdr:cNvPr id="75" name="TextBox 5">
          <a:extLst>
            <a:ext uri="{FF2B5EF4-FFF2-40B4-BE49-F238E27FC236}">
              <a16:creationId xmlns:a16="http://schemas.microsoft.com/office/drawing/2014/main" id="{EA2C9F5A-EC8B-4CDC-9251-527D2B9E6030}"/>
            </a:ext>
            <a:ext uri="{147F2762-F138-4A5C-976F-8EAC2B608ADB}">
              <a16:predDERef xmlns:a16="http://schemas.microsoft.com/office/drawing/2014/main" pred="{F38091E9-5E52-4007-9E8C-56024E021EE2}"/>
            </a:ext>
          </a:extLst>
        </xdr:cNvPr>
        <xdr:cNvSpPr txBox="1"/>
      </xdr:nvSpPr>
      <xdr:spPr>
        <a:xfrm>
          <a:off x="7620000" y="1945005"/>
          <a:ext cx="2133600" cy="7981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600" b="1">
              <a:solidFill>
                <a:schemeClr val="tx1">
                  <a:lumMod val="50000"/>
                  <a:lumOff val="50000"/>
                </a:schemeClr>
              </a:solidFill>
            </a:rPr>
            <a:t>Most Profitable Product</a:t>
          </a:r>
        </a:p>
      </xdr:txBody>
    </xdr:sp>
    <xdr:clientData/>
  </xdr:twoCellAnchor>
  <xdr:twoCellAnchor>
    <xdr:from>
      <xdr:col>12</xdr:col>
      <xdr:colOff>114300</xdr:colOff>
      <xdr:row>10</xdr:row>
      <xdr:rowOff>253365</xdr:rowOff>
    </xdr:from>
    <xdr:to>
      <xdr:col>14</xdr:col>
      <xdr:colOff>601228</xdr:colOff>
      <xdr:row>13</xdr:row>
      <xdr:rowOff>14328</xdr:rowOff>
    </xdr:to>
    <xdr:sp macro="" textlink="Sheet2!L282">
      <xdr:nvSpPr>
        <xdr:cNvPr id="139" name="TextBox 6">
          <a:extLst>
            <a:ext uri="{FF2B5EF4-FFF2-40B4-BE49-F238E27FC236}">
              <a16:creationId xmlns:a16="http://schemas.microsoft.com/office/drawing/2014/main" id="{E5629723-B7B0-4AA0-A6B5-9104ADB0228F}"/>
            </a:ext>
            <a:ext uri="{147F2762-F138-4A5C-976F-8EAC2B608ADB}">
              <a16:predDERef xmlns:a16="http://schemas.microsoft.com/office/drawing/2014/main" pred="{5C2A933C-51C9-48BE-B4F1-0DFA9050BE6B}"/>
            </a:ext>
          </a:extLst>
        </xdr:cNvPr>
        <xdr:cNvSpPr txBox="1"/>
      </xdr:nvSpPr>
      <xdr:spPr>
        <a:xfrm>
          <a:off x="7429500" y="2569845"/>
          <a:ext cx="1706128" cy="4543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5366D7B-E088-4BF4-980A-623F05BBC8B9}" type="TxLink">
            <a:rPr lang="en-US" sz="2600" b="1" i="0" u="none" strike="noStrike">
              <a:solidFill>
                <a:schemeClr val="bg1"/>
              </a:solidFill>
              <a:latin typeface="Calibri"/>
              <a:ea typeface="Calibri"/>
              <a:cs typeface="Calibri"/>
            </a:rPr>
            <a:pPr algn="ctr"/>
            <a:t>Monitor</a:t>
          </a:fld>
          <a:endParaRPr lang="en-IN" sz="2600" b="1">
            <a:solidFill>
              <a:schemeClr val="bg1"/>
            </a:solidFill>
          </a:endParaRPr>
        </a:p>
      </xdr:txBody>
    </xdr:sp>
    <xdr:clientData/>
  </xdr:twoCellAnchor>
  <xdr:twoCellAnchor editAs="oneCell">
    <xdr:from>
      <xdr:col>14</xdr:col>
      <xdr:colOff>396240</xdr:colOff>
      <xdr:row>9</xdr:row>
      <xdr:rowOff>200026</xdr:rowOff>
    </xdr:from>
    <xdr:to>
      <xdr:col>15</xdr:col>
      <xdr:colOff>548640</xdr:colOff>
      <xdr:row>12</xdr:row>
      <xdr:rowOff>109306</xdr:rowOff>
    </xdr:to>
    <xdr:pic>
      <xdr:nvPicPr>
        <xdr:cNvPr id="73" name="Picture 145">
          <a:extLst>
            <a:ext uri="{FF2B5EF4-FFF2-40B4-BE49-F238E27FC236}">
              <a16:creationId xmlns:a16="http://schemas.microsoft.com/office/drawing/2014/main" id="{E8B75636-483E-4AD9-8AC5-AF605E2522FE}"/>
            </a:ext>
            <a:ext uri="{147F2762-F138-4A5C-976F-8EAC2B608ADB}">
              <a16:predDERef xmlns:a16="http://schemas.microsoft.com/office/drawing/2014/main" pred="{44FBF7F6-B68C-20C8-FAF8-57E40DE797E5}"/>
            </a:ext>
          </a:extLst>
        </xdr:cNvPr>
        <xdr:cNvPicPr>
          <a:picLocks noChangeAspect="1"/>
        </xdr:cNvPicPr>
      </xdr:nvPicPr>
      <xdr:blipFill>
        <a:blip xmlns:r="http://schemas.openxmlformats.org/officeDocument/2006/relationships" r:embed="rId13"/>
        <a:stretch>
          <a:fillRect/>
        </a:stretch>
      </xdr:blipFill>
      <xdr:spPr>
        <a:xfrm>
          <a:off x="8930640" y="2249806"/>
          <a:ext cx="762000" cy="686520"/>
        </a:xfrm>
        <a:prstGeom prst="rect">
          <a:avLst/>
        </a:prstGeom>
      </xdr:spPr>
    </xdr:pic>
    <xdr:clientData/>
  </xdr:twoCellAnchor>
  <xdr:twoCellAnchor>
    <xdr:from>
      <xdr:col>15</xdr:col>
      <xdr:colOff>434340</xdr:colOff>
      <xdr:row>28</xdr:row>
      <xdr:rowOff>121920</xdr:rowOff>
    </xdr:from>
    <xdr:to>
      <xdr:col>21</xdr:col>
      <xdr:colOff>449580</xdr:colOff>
      <xdr:row>41</xdr:row>
      <xdr:rowOff>45720</xdr:rowOff>
    </xdr:to>
    <xdr:graphicFrame macro="">
      <xdr:nvGraphicFramePr>
        <xdr:cNvPr id="174" name="Chart 76">
          <a:extLst>
            <a:ext uri="{FF2B5EF4-FFF2-40B4-BE49-F238E27FC236}">
              <a16:creationId xmlns:a16="http://schemas.microsoft.com/office/drawing/2014/main" id="{CC523920-9F99-421B-8EAE-002D3E32F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16</xdr:col>
      <xdr:colOff>249555</xdr:colOff>
      <xdr:row>7</xdr:row>
      <xdr:rowOff>156210</xdr:rowOff>
    </xdr:from>
    <xdr:to>
      <xdr:col>19</xdr:col>
      <xdr:colOff>554355</xdr:colOff>
      <xdr:row>10</xdr:row>
      <xdr:rowOff>321945</xdr:rowOff>
    </xdr:to>
    <xdr:sp macro="" textlink="">
      <xdr:nvSpPr>
        <xdr:cNvPr id="265" name="TextBox 5">
          <a:extLst>
            <a:ext uri="{FF2B5EF4-FFF2-40B4-BE49-F238E27FC236}">
              <a16:creationId xmlns:a16="http://schemas.microsoft.com/office/drawing/2014/main" id="{6958E69B-EED6-4A22-AA62-0087242A1258}"/>
            </a:ext>
            <a:ext uri="{147F2762-F138-4A5C-976F-8EAC2B608ADB}">
              <a16:predDERef xmlns:a16="http://schemas.microsoft.com/office/drawing/2014/main" pred="{F38091E9-5E52-4007-9E8C-56024E021EE2}"/>
            </a:ext>
          </a:extLst>
        </xdr:cNvPr>
        <xdr:cNvSpPr txBox="1"/>
      </xdr:nvSpPr>
      <xdr:spPr>
        <a:xfrm>
          <a:off x="10003155" y="1840230"/>
          <a:ext cx="2133600" cy="7981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600" b="1">
              <a:solidFill>
                <a:schemeClr val="tx1">
                  <a:lumMod val="50000"/>
                  <a:lumOff val="50000"/>
                </a:schemeClr>
              </a:solidFill>
            </a:rPr>
            <a:t>Worst Discount Impact</a:t>
          </a:r>
        </a:p>
      </xdr:txBody>
    </xdr:sp>
    <xdr:clientData/>
  </xdr:twoCellAnchor>
  <xdr:twoCellAnchor>
    <xdr:from>
      <xdr:col>16</xdr:col>
      <xdr:colOff>167640</xdr:colOff>
      <xdr:row>10</xdr:row>
      <xdr:rowOff>291465</xdr:rowOff>
    </xdr:from>
    <xdr:to>
      <xdr:col>18</xdr:col>
      <xdr:colOff>548640</xdr:colOff>
      <xdr:row>13</xdr:row>
      <xdr:rowOff>52428</xdr:rowOff>
    </xdr:to>
    <xdr:sp macro="" textlink="Sheet2!N296">
      <xdr:nvSpPr>
        <xdr:cNvPr id="172" name="TextBox 6">
          <a:extLst>
            <a:ext uri="{FF2B5EF4-FFF2-40B4-BE49-F238E27FC236}">
              <a16:creationId xmlns:a16="http://schemas.microsoft.com/office/drawing/2014/main" id="{3A9F544D-A714-4691-8F6C-42BE171C75FF}"/>
            </a:ext>
            <a:ext uri="{147F2762-F138-4A5C-976F-8EAC2B608ADB}">
              <a16:predDERef xmlns:a16="http://schemas.microsoft.com/office/drawing/2014/main" pred="{5C2A933C-51C9-48BE-B4F1-0DFA9050BE6B}"/>
            </a:ext>
          </a:extLst>
        </xdr:cNvPr>
        <xdr:cNvSpPr txBox="1"/>
      </xdr:nvSpPr>
      <xdr:spPr>
        <a:xfrm>
          <a:off x="9921240" y="2607945"/>
          <a:ext cx="1600200" cy="4543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391EF60-0075-4173-841D-245B6BD79144}" type="TxLink">
            <a:rPr lang="en-US" sz="2600" b="1" i="0" u="none" strike="noStrike">
              <a:solidFill>
                <a:schemeClr val="bg1"/>
              </a:solidFill>
              <a:latin typeface="Calibri"/>
              <a:ea typeface="Calibri"/>
              <a:cs typeface="Calibri"/>
            </a:rPr>
            <a:pPr algn="ctr"/>
            <a:t>76939.28</a:t>
          </a:fld>
          <a:endParaRPr lang="en-IN" sz="2600" b="1">
            <a:solidFill>
              <a:schemeClr val="bg1"/>
            </a:solidFill>
          </a:endParaRPr>
        </a:p>
      </xdr:txBody>
    </xdr:sp>
    <xdr:clientData/>
  </xdr:twoCellAnchor>
  <xdr:twoCellAnchor>
    <xdr:from>
      <xdr:col>18</xdr:col>
      <xdr:colOff>327660</xdr:colOff>
      <xdr:row>14</xdr:row>
      <xdr:rowOff>106680</xdr:rowOff>
    </xdr:from>
    <xdr:to>
      <xdr:col>27</xdr:col>
      <xdr:colOff>381000</xdr:colOff>
      <xdr:row>27</xdr:row>
      <xdr:rowOff>160020</xdr:rowOff>
    </xdr:to>
    <xdr:graphicFrame macro="">
      <xdr:nvGraphicFramePr>
        <xdr:cNvPr id="136" name="Chart 135">
          <a:extLst>
            <a:ext uri="{FF2B5EF4-FFF2-40B4-BE49-F238E27FC236}">
              <a16:creationId xmlns:a16="http://schemas.microsoft.com/office/drawing/2014/main" id="{A5CD483E-3F9E-468E-8C33-609F709D12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16</xdr:col>
      <xdr:colOff>38100</xdr:colOff>
      <xdr:row>10</xdr:row>
      <xdr:rowOff>85725</xdr:rowOff>
    </xdr:from>
    <xdr:to>
      <xdr:col>18</xdr:col>
      <xdr:colOff>297180</xdr:colOff>
      <xdr:row>11</xdr:row>
      <xdr:rowOff>38100</xdr:rowOff>
    </xdr:to>
    <xdr:sp macro="" textlink="Sheet2!N298">
      <xdr:nvSpPr>
        <xdr:cNvPr id="162" name="TextBox 6">
          <a:extLst>
            <a:ext uri="{FF2B5EF4-FFF2-40B4-BE49-F238E27FC236}">
              <a16:creationId xmlns:a16="http://schemas.microsoft.com/office/drawing/2014/main" id="{05A31AB7-6746-4809-BDC6-0AB8DD6217E5}"/>
            </a:ext>
            <a:ext uri="{147F2762-F138-4A5C-976F-8EAC2B608ADB}">
              <a16:predDERef xmlns:a16="http://schemas.microsoft.com/office/drawing/2014/main" pred="{5C2A933C-51C9-48BE-B4F1-0DFA9050BE6B}"/>
            </a:ext>
          </a:extLst>
        </xdr:cNvPr>
        <xdr:cNvSpPr txBox="1"/>
      </xdr:nvSpPr>
      <xdr:spPr>
        <a:xfrm>
          <a:off x="9791700" y="2402205"/>
          <a:ext cx="1478280" cy="280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A6ECEA5-7E5C-4F21-AA68-A003609FC772}" type="TxLink">
            <a:rPr lang="en-US" sz="2000" b="1" i="0" u="none" strike="noStrike">
              <a:solidFill>
                <a:schemeClr val="bg1"/>
              </a:solidFill>
              <a:latin typeface="Calibri"/>
              <a:ea typeface="Calibri"/>
              <a:cs typeface="Calibri"/>
            </a:rPr>
            <a:pPr algn="ctr"/>
            <a:t>Monitor</a:t>
          </a:fld>
          <a:endParaRPr lang="en-IN" sz="4000" b="1">
            <a:solidFill>
              <a:schemeClr val="bg1"/>
            </a:solidFill>
          </a:endParaRPr>
        </a:p>
      </xdr:txBody>
    </xdr:sp>
    <xdr:clientData/>
  </xdr:twoCellAnchor>
  <xdr:twoCellAnchor>
    <xdr:from>
      <xdr:col>20</xdr:col>
      <xdr:colOff>81915</xdr:colOff>
      <xdr:row>8</xdr:row>
      <xdr:rowOff>78105</xdr:rowOff>
    </xdr:from>
    <xdr:to>
      <xdr:col>23</xdr:col>
      <xdr:colOff>604430</xdr:colOff>
      <xdr:row>11</xdr:row>
      <xdr:rowOff>74024</xdr:rowOff>
    </xdr:to>
    <xdr:sp macro="" textlink="">
      <xdr:nvSpPr>
        <xdr:cNvPr id="221" name="TextBox 5">
          <a:extLst>
            <a:ext uri="{FF2B5EF4-FFF2-40B4-BE49-F238E27FC236}">
              <a16:creationId xmlns:a16="http://schemas.microsoft.com/office/drawing/2014/main" id="{987AF824-5709-4492-9513-5D197E3D4816}"/>
            </a:ext>
            <a:ext uri="{147F2762-F138-4A5C-976F-8EAC2B608ADB}">
              <a16:predDERef xmlns:a16="http://schemas.microsoft.com/office/drawing/2014/main" pred="{F38091E9-5E52-4007-9E8C-56024E021EE2}"/>
            </a:ext>
          </a:extLst>
        </xdr:cNvPr>
        <xdr:cNvSpPr txBox="1"/>
      </xdr:nvSpPr>
      <xdr:spPr>
        <a:xfrm>
          <a:off x="12273915" y="1945005"/>
          <a:ext cx="2351315" cy="7731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chemeClr val="tx1">
                  <a:lumMod val="50000"/>
                  <a:lumOff val="50000"/>
                </a:schemeClr>
              </a:solidFill>
            </a:rPr>
            <a:t>Lowest-Selling Product</a:t>
          </a:r>
        </a:p>
      </xdr:txBody>
    </xdr:sp>
    <xdr:clientData/>
  </xdr:twoCellAnchor>
  <xdr:twoCellAnchor editAs="oneCell">
    <xdr:from>
      <xdr:col>18</xdr:col>
      <xdr:colOff>388621</xdr:colOff>
      <xdr:row>10</xdr:row>
      <xdr:rowOff>102969</xdr:rowOff>
    </xdr:from>
    <xdr:to>
      <xdr:col>19</xdr:col>
      <xdr:colOff>541020</xdr:colOff>
      <xdr:row>13</xdr:row>
      <xdr:rowOff>15241</xdr:rowOff>
    </xdr:to>
    <xdr:pic>
      <xdr:nvPicPr>
        <xdr:cNvPr id="187" name="Picture 186">
          <a:extLst>
            <a:ext uri="{FF2B5EF4-FFF2-40B4-BE49-F238E27FC236}">
              <a16:creationId xmlns:a16="http://schemas.microsoft.com/office/drawing/2014/main" id="{5BD467CC-4C54-2991-3414-412C776E62BC}"/>
            </a:ext>
          </a:extLst>
        </xdr:cNvPr>
        <xdr:cNvPicPr>
          <a:picLocks noChangeAspect="1"/>
        </xdr:cNvPicPr>
      </xdr:nvPicPr>
      <xdr:blipFill>
        <a:blip xmlns:r="http://schemas.openxmlformats.org/officeDocument/2006/relationships" r:embed="rId16"/>
        <a:stretch>
          <a:fillRect/>
        </a:stretch>
      </xdr:blipFill>
      <xdr:spPr>
        <a:xfrm>
          <a:off x="11361421" y="2419449"/>
          <a:ext cx="761999" cy="605692"/>
        </a:xfrm>
        <a:prstGeom prst="rect">
          <a:avLst/>
        </a:prstGeom>
      </xdr:spPr>
    </xdr:pic>
    <xdr:clientData/>
  </xdr:twoCellAnchor>
  <xdr:twoCellAnchor>
    <xdr:from>
      <xdr:col>19</xdr:col>
      <xdr:colOff>607695</xdr:colOff>
      <xdr:row>10</xdr:row>
      <xdr:rowOff>276225</xdr:rowOff>
    </xdr:from>
    <xdr:to>
      <xdr:col>22</xdr:col>
      <xdr:colOff>434340</xdr:colOff>
      <xdr:row>13</xdr:row>
      <xdr:rowOff>37188</xdr:rowOff>
    </xdr:to>
    <xdr:sp macro="" textlink="Sheet2!D275">
      <xdr:nvSpPr>
        <xdr:cNvPr id="263" name="TextBox 6">
          <a:extLst>
            <a:ext uri="{FF2B5EF4-FFF2-40B4-BE49-F238E27FC236}">
              <a16:creationId xmlns:a16="http://schemas.microsoft.com/office/drawing/2014/main" id="{BC020F42-BE57-4412-8D8D-DDE32A9B6809}"/>
            </a:ext>
            <a:ext uri="{147F2762-F138-4A5C-976F-8EAC2B608ADB}">
              <a16:predDERef xmlns:a16="http://schemas.microsoft.com/office/drawing/2014/main" pred="{5C2A933C-51C9-48BE-B4F1-0DFA9050BE6B}"/>
            </a:ext>
          </a:extLst>
        </xdr:cNvPr>
        <xdr:cNvSpPr txBox="1"/>
      </xdr:nvSpPr>
      <xdr:spPr>
        <a:xfrm>
          <a:off x="12190095" y="2592705"/>
          <a:ext cx="1655445" cy="4543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403C0A0-BD30-40E0-ACB3-A7C652F1A082}" type="TxLink">
            <a:rPr lang="en-US" sz="2600" b="1" i="0" u="none" strike="noStrike">
              <a:solidFill>
                <a:schemeClr val="bg1"/>
              </a:solidFill>
              <a:latin typeface="Calibri"/>
              <a:ea typeface="Calibri"/>
              <a:cs typeface="Calibri"/>
            </a:rPr>
            <a:pPr algn="ctr"/>
            <a:t>Mobile</a:t>
          </a:fld>
          <a:endParaRPr lang="en-IN" sz="2600" b="1">
            <a:solidFill>
              <a:schemeClr val="bg1"/>
            </a:solidFill>
          </a:endParaRPr>
        </a:p>
      </xdr:txBody>
    </xdr:sp>
    <xdr:clientData/>
  </xdr:twoCellAnchor>
  <xdr:twoCellAnchor>
    <xdr:from>
      <xdr:col>24</xdr:col>
      <xdr:colOff>135255</xdr:colOff>
      <xdr:row>7</xdr:row>
      <xdr:rowOff>177165</xdr:rowOff>
    </xdr:from>
    <xdr:to>
      <xdr:col>27</xdr:col>
      <xdr:colOff>440055</xdr:colOff>
      <xdr:row>11</xdr:row>
      <xdr:rowOff>15240</xdr:rowOff>
    </xdr:to>
    <xdr:sp macro="" textlink="">
      <xdr:nvSpPr>
        <xdr:cNvPr id="281" name="TextBox 5">
          <a:extLst>
            <a:ext uri="{FF2B5EF4-FFF2-40B4-BE49-F238E27FC236}">
              <a16:creationId xmlns:a16="http://schemas.microsoft.com/office/drawing/2014/main" id="{011F218F-7E4B-4A85-A2BE-D449C287F2EF}"/>
            </a:ext>
            <a:ext uri="{147F2762-F138-4A5C-976F-8EAC2B608ADB}">
              <a16:predDERef xmlns:a16="http://schemas.microsoft.com/office/drawing/2014/main" pred="{F38091E9-5E52-4007-9E8C-56024E021EE2}"/>
            </a:ext>
          </a:extLst>
        </xdr:cNvPr>
        <xdr:cNvSpPr txBox="1"/>
      </xdr:nvSpPr>
      <xdr:spPr>
        <a:xfrm>
          <a:off x="14765655" y="1861185"/>
          <a:ext cx="2133600" cy="7981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600" b="1">
              <a:solidFill>
                <a:schemeClr val="tx1">
                  <a:lumMod val="50000"/>
                  <a:lumOff val="50000"/>
                </a:schemeClr>
              </a:solidFill>
            </a:rPr>
            <a:t>Best Discount Impact</a:t>
          </a:r>
        </a:p>
      </xdr:txBody>
    </xdr:sp>
    <xdr:clientData/>
  </xdr:twoCellAnchor>
  <xdr:twoCellAnchor>
    <xdr:from>
      <xdr:col>24</xdr:col>
      <xdr:colOff>53340</xdr:colOff>
      <xdr:row>10</xdr:row>
      <xdr:rowOff>312420</xdr:rowOff>
    </xdr:from>
    <xdr:to>
      <xdr:col>26</xdr:col>
      <xdr:colOff>434340</xdr:colOff>
      <xdr:row>13</xdr:row>
      <xdr:rowOff>73383</xdr:rowOff>
    </xdr:to>
    <xdr:sp macro="" textlink="Sheet2!N300">
      <xdr:nvSpPr>
        <xdr:cNvPr id="289" name="TextBox 6">
          <a:extLst>
            <a:ext uri="{FF2B5EF4-FFF2-40B4-BE49-F238E27FC236}">
              <a16:creationId xmlns:a16="http://schemas.microsoft.com/office/drawing/2014/main" id="{61850FDE-8264-4FB4-97DB-BCA81E24FFDA}"/>
            </a:ext>
            <a:ext uri="{147F2762-F138-4A5C-976F-8EAC2B608ADB}">
              <a16:predDERef xmlns:a16="http://schemas.microsoft.com/office/drawing/2014/main" pred="{5C2A933C-51C9-48BE-B4F1-0DFA9050BE6B}"/>
            </a:ext>
          </a:extLst>
        </xdr:cNvPr>
        <xdr:cNvSpPr txBox="1"/>
      </xdr:nvSpPr>
      <xdr:spPr>
        <a:xfrm>
          <a:off x="14683740" y="2628900"/>
          <a:ext cx="1600200" cy="4543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2CE8BFC-3CAA-4EFB-8506-EE7CE7D8718E}" type="TxLink">
            <a:rPr lang="en-US" sz="2600" b="1" i="0" u="none" strike="noStrike">
              <a:solidFill>
                <a:schemeClr val="bg1"/>
              </a:solidFill>
              <a:latin typeface="Calibri"/>
              <a:ea typeface="Calibri"/>
              <a:cs typeface="Calibri"/>
            </a:rPr>
            <a:pPr algn="ctr"/>
            <a:t>59745.29107</a:t>
          </a:fld>
          <a:endParaRPr lang="en-IN" sz="2600" b="1">
            <a:solidFill>
              <a:schemeClr val="bg1"/>
            </a:solidFill>
          </a:endParaRPr>
        </a:p>
      </xdr:txBody>
    </xdr:sp>
    <xdr:clientData/>
  </xdr:twoCellAnchor>
  <xdr:twoCellAnchor>
    <xdr:from>
      <xdr:col>23</xdr:col>
      <xdr:colOff>472440</xdr:colOff>
      <xdr:row>10</xdr:row>
      <xdr:rowOff>106680</xdr:rowOff>
    </xdr:from>
    <xdr:to>
      <xdr:col>26</xdr:col>
      <xdr:colOff>121920</xdr:colOff>
      <xdr:row>11</xdr:row>
      <xdr:rowOff>59055</xdr:rowOff>
    </xdr:to>
    <xdr:sp macro="" textlink="Sheet2!N302">
      <xdr:nvSpPr>
        <xdr:cNvPr id="294" name="TextBox 6">
          <a:extLst>
            <a:ext uri="{FF2B5EF4-FFF2-40B4-BE49-F238E27FC236}">
              <a16:creationId xmlns:a16="http://schemas.microsoft.com/office/drawing/2014/main" id="{4F630FDD-FB11-461A-9AF2-527D1FEB8777}"/>
            </a:ext>
            <a:ext uri="{147F2762-F138-4A5C-976F-8EAC2B608ADB}">
              <a16:predDERef xmlns:a16="http://schemas.microsoft.com/office/drawing/2014/main" pred="{5C2A933C-51C9-48BE-B4F1-0DFA9050BE6B}"/>
            </a:ext>
          </a:extLst>
        </xdr:cNvPr>
        <xdr:cNvSpPr txBox="1"/>
      </xdr:nvSpPr>
      <xdr:spPr>
        <a:xfrm>
          <a:off x="14493240" y="2423160"/>
          <a:ext cx="1478280" cy="280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AAF4887-19C8-4840-8555-C859FA58B3CB}" type="TxLink">
            <a:rPr lang="en-US" sz="2000" b="1" i="0" u="none" strike="noStrike">
              <a:solidFill>
                <a:schemeClr val="bg1"/>
              </a:solidFill>
              <a:latin typeface="Calibri"/>
              <a:ea typeface="Calibri"/>
              <a:cs typeface="Calibri"/>
            </a:rPr>
            <a:pPr algn="ctr"/>
            <a:t>Mobile</a:t>
          </a:fld>
          <a:endParaRPr lang="en-IN" sz="2000" b="1">
            <a:solidFill>
              <a:schemeClr val="bg1"/>
            </a:solidFill>
          </a:endParaRPr>
        </a:p>
      </xdr:txBody>
    </xdr:sp>
    <xdr:clientData/>
  </xdr:twoCellAnchor>
  <xdr:twoCellAnchor editAs="oneCell">
    <xdr:from>
      <xdr:col>22</xdr:col>
      <xdr:colOff>129540</xdr:colOff>
      <xdr:row>10</xdr:row>
      <xdr:rowOff>19050</xdr:rowOff>
    </xdr:from>
    <xdr:to>
      <xdr:col>23</xdr:col>
      <xdr:colOff>384810</xdr:colOff>
      <xdr:row>14</xdr:row>
      <xdr:rowOff>7620</xdr:rowOff>
    </xdr:to>
    <xdr:pic>
      <xdr:nvPicPr>
        <xdr:cNvPr id="292" name="Picture 291">
          <a:extLst>
            <a:ext uri="{FF2B5EF4-FFF2-40B4-BE49-F238E27FC236}">
              <a16:creationId xmlns:a16="http://schemas.microsoft.com/office/drawing/2014/main" id="{C82D3F8A-459D-0210-CD49-167B31253BCF}"/>
            </a:ext>
          </a:extLst>
        </xdr:cNvPr>
        <xdr:cNvPicPr>
          <a:picLocks noChangeAspect="1"/>
        </xdr:cNvPicPr>
      </xdr:nvPicPr>
      <xdr:blipFill>
        <a:blip xmlns:r="http://schemas.openxmlformats.org/officeDocument/2006/relationships" r:embed="rId17"/>
        <a:stretch>
          <a:fillRect/>
        </a:stretch>
      </xdr:blipFill>
      <xdr:spPr>
        <a:xfrm>
          <a:off x="13540740" y="2335530"/>
          <a:ext cx="864870" cy="864870"/>
        </a:xfrm>
        <a:prstGeom prst="rect">
          <a:avLst/>
        </a:prstGeom>
      </xdr:spPr>
    </xdr:pic>
    <xdr:clientData/>
  </xdr:twoCellAnchor>
  <xdr:twoCellAnchor editAs="oneCell">
    <xdr:from>
      <xdr:col>26</xdr:col>
      <xdr:colOff>281941</xdr:colOff>
      <xdr:row>10</xdr:row>
      <xdr:rowOff>99060</xdr:rowOff>
    </xdr:from>
    <xdr:to>
      <xdr:col>27</xdr:col>
      <xdr:colOff>266701</xdr:colOff>
      <xdr:row>13</xdr:row>
      <xdr:rowOff>0</xdr:rowOff>
    </xdr:to>
    <xdr:pic>
      <xdr:nvPicPr>
        <xdr:cNvPr id="23" name="Picture 294">
          <a:extLst>
            <a:ext uri="{FF2B5EF4-FFF2-40B4-BE49-F238E27FC236}">
              <a16:creationId xmlns:a16="http://schemas.microsoft.com/office/drawing/2014/main" id="{0F1B0325-FBCD-29D2-B6B3-3715480F6D19}"/>
            </a:ext>
          </a:extLst>
        </xdr:cNvPr>
        <xdr:cNvPicPr>
          <a:picLocks noChangeAspect="1"/>
        </xdr:cNvPicPr>
      </xdr:nvPicPr>
      <xdr:blipFill>
        <a:blip xmlns:r="http://schemas.openxmlformats.org/officeDocument/2006/relationships" r:embed="rId18"/>
        <a:stretch>
          <a:fillRect/>
        </a:stretch>
      </xdr:blipFill>
      <xdr:spPr>
        <a:xfrm>
          <a:off x="16131541" y="2415540"/>
          <a:ext cx="594360" cy="594360"/>
        </a:xfrm>
        <a:prstGeom prst="rect">
          <a:avLst/>
        </a:prstGeom>
      </xdr:spPr>
    </xdr:pic>
    <xdr:clientData/>
  </xdr:twoCellAnchor>
  <xdr:twoCellAnchor>
    <xdr:from>
      <xdr:col>22</xdr:col>
      <xdr:colOff>45720</xdr:colOff>
      <xdr:row>28</xdr:row>
      <xdr:rowOff>137747</xdr:rowOff>
    </xdr:from>
    <xdr:to>
      <xdr:col>27</xdr:col>
      <xdr:colOff>355796</xdr:colOff>
      <xdr:row>41</xdr:row>
      <xdr:rowOff>54429</xdr:rowOff>
    </xdr:to>
    <xdr:graphicFrame macro="">
      <xdr:nvGraphicFramePr>
        <xdr:cNvPr id="7" name="Chart 301">
          <a:extLst>
            <a:ext uri="{FF2B5EF4-FFF2-40B4-BE49-F238E27FC236}">
              <a16:creationId xmlns:a16="http://schemas.microsoft.com/office/drawing/2014/main" id="{B538658E-36F6-45BA-8413-501F72DE82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editAs="oneCell">
    <xdr:from>
      <xdr:col>23</xdr:col>
      <xdr:colOff>481275</xdr:colOff>
      <xdr:row>5</xdr:row>
      <xdr:rowOff>159205</xdr:rowOff>
    </xdr:from>
    <xdr:to>
      <xdr:col>27</xdr:col>
      <xdr:colOff>344474</xdr:colOff>
      <xdr:row>7</xdr:row>
      <xdr:rowOff>113842</xdr:rowOff>
    </xdr:to>
    <mc:AlternateContent xmlns:mc="http://schemas.openxmlformats.org/markup-compatibility/2006" xmlns:a14="http://schemas.microsoft.com/office/drawing/2010/main">
      <mc:Choice Requires="a14">
        <xdr:graphicFrame macro="">
          <xdr:nvGraphicFramePr>
            <xdr:cNvPr id="40" name="Region 4">
              <a:extLst>
                <a:ext uri="{FF2B5EF4-FFF2-40B4-BE49-F238E27FC236}">
                  <a16:creationId xmlns:a16="http://schemas.microsoft.com/office/drawing/2014/main" id="{E769EE35-D82E-4274-88DC-9D6DC488F487}"/>
                </a:ext>
                <a:ext uri="{147F2762-F138-4A5C-976F-8EAC2B608ADB}">
                  <a16:predDERef xmlns:a16="http://schemas.microsoft.com/office/drawing/2014/main" pred="{0746A635-A089-41BF-8E33-3E2ED96588AB}"/>
                </a:ext>
              </a:extLst>
            </xdr:cNvPr>
            <xdr:cNvGraphicFramePr/>
          </xdr:nvGraphicFramePr>
          <xdr:xfrm>
            <a:off x="0" y="0"/>
            <a:ext cx="0" cy="0"/>
          </xdr:xfrm>
          <a:graphic>
            <a:graphicData uri="http://schemas.microsoft.com/office/drawing/2010/slicer">
              <sle:slicer xmlns:sle="http://schemas.microsoft.com/office/drawing/2010/slicer" name="Region 4"/>
            </a:graphicData>
          </a:graphic>
        </xdr:graphicFrame>
      </mc:Choice>
      <mc:Fallback xmlns="">
        <xdr:sp macro="" textlink="">
          <xdr:nvSpPr>
            <xdr:cNvPr id="0" name=""/>
            <xdr:cNvSpPr>
              <a:spLocks noTextEdit="1"/>
            </xdr:cNvSpPr>
          </xdr:nvSpPr>
          <xdr:spPr>
            <a:xfrm>
              <a:off x="14502075" y="1084491"/>
              <a:ext cx="2301599" cy="7275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285750</xdr:colOff>
      <xdr:row>5</xdr:row>
      <xdr:rowOff>146959</xdr:rowOff>
    </xdr:from>
    <xdr:to>
      <xdr:col>19</xdr:col>
      <xdr:colOff>174171</xdr:colOff>
      <xdr:row>7</xdr:row>
      <xdr:rowOff>81338</xdr:rowOff>
    </xdr:to>
    <mc:AlternateContent xmlns:mc="http://schemas.openxmlformats.org/markup-compatibility/2006" xmlns:a14="http://schemas.microsoft.com/office/drawing/2010/main">
      <mc:Choice Requires="a14">
        <xdr:graphicFrame macro="">
          <xdr:nvGraphicFramePr>
            <xdr:cNvPr id="41" name="Product Category 3">
              <a:extLst>
                <a:ext uri="{FF2B5EF4-FFF2-40B4-BE49-F238E27FC236}">
                  <a16:creationId xmlns:a16="http://schemas.microsoft.com/office/drawing/2014/main" id="{DC036B3C-C731-48EE-A2BA-D30886211B31}"/>
                </a:ext>
                <a:ext uri="{147F2762-F138-4A5C-976F-8EAC2B608ADB}">
                  <a16:predDERef xmlns:a16="http://schemas.microsoft.com/office/drawing/2014/main" pred="{71670F0D-B5B3-4BB2-9A4B-1BA666C9D251}"/>
                </a:ext>
              </a:extLst>
            </xdr:cNvPr>
            <xdr:cNvGraphicFramePr/>
          </xdr:nvGraphicFramePr>
          <xdr:xfrm>
            <a:off x="0" y="0"/>
            <a:ext cx="0" cy="0"/>
          </xdr:xfrm>
          <a:graphic>
            <a:graphicData uri="http://schemas.microsoft.com/office/drawing/2010/slicer">
              <sle:slicer xmlns:sle="http://schemas.microsoft.com/office/drawing/2010/slicer" name="Product Category 3"/>
            </a:graphicData>
          </a:graphic>
        </xdr:graphicFrame>
      </mc:Choice>
      <mc:Fallback xmlns="">
        <xdr:sp macro="" textlink="">
          <xdr:nvSpPr>
            <xdr:cNvPr id="0" name=""/>
            <xdr:cNvSpPr>
              <a:spLocks noTextEdit="1"/>
            </xdr:cNvSpPr>
          </xdr:nvSpPr>
          <xdr:spPr>
            <a:xfrm>
              <a:off x="9429750" y="1072245"/>
              <a:ext cx="2326821" cy="70726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406161</xdr:colOff>
      <xdr:row>5</xdr:row>
      <xdr:rowOff>150314</xdr:rowOff>
    </xdr:from>
    <xdr:to>
      <xdr:col>23</xdr:col>
      <xdr:colOff>301258</xdr:colOff>
      <xdr:row>7</xdr:row>
      <xdr:rowOff>100444</xdr:rowOff>
    </xdr:to>
    <mc:AlternateContent xmlns:mc="http://schemas.openxmlformats.org/markup-compatibility/2006" xmlns:a14="http://schemas.microsoft.com/office/drawing/2010/main">
      <mc:Choice Requires="a14">
        <xdr:graphicFrame macro="">
          <xdr:nvGraphicFramePr>
            <xdr:cNvPr id="43" name="Years (Order Date) 2">
              <a:extLst>
                <a:ext uri="{FF2B5EF4-FFF2-40B4-BE49-F238E27FC236}">
                  <a16:creationId xmlns:a16="http://schemas.microsoft.com/office/drawing/2014/main" id="{129D0100-F785-4189-A3AB-F2B35B7BF432}"/>
                </a:ext>
              </a:extLst>
            </xdr:cNvPr>
            <xdr:cNvGraphicFramePr/>
          </xdr:nvGraphicFramePr>
          <xdr:xfrm>
            <a:off x="0" y="0"/>
            <a:ext cx="0" cy="0"/>
          </xdr:xfrm>
          <a:graphic>
            <a:graphicData uri="http://schemas.microsoft.com/office/drawing/2010/slicer">
              <sle:slicer xmlns:sle="http://schemas.microsoft.com/office/drawing/2010/slicer" name="Years (Order Date) 2"/>
            </a:graphicData>
          </a:graphic>
        </xdr:graphicFrame>
      </mc:Choice>
      <mc:Fallback xmlns="">
        <xdr:sp macro="" textlink="">
          <xdr:nvSpPr>
            <xdr:cNvPr id="0" name=""/>
            <xdr:cNvSpPr>
              <a:spLocks noTextEdit="1"/>
            </xdr:cNvSpPr>
          </xdr:nvSpPr>
          <xdr:spPr>
            <a:xfrm>
              <a:off x="11988561" y="1075600"/>
              <a:ext cx="2333497" cy="72301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itya Mestry" refreshedDate="46016.534798726854" createdVersion="8" refreshedVersion="8" minRefreshableVersion="3" recordCount="1000" xr:uid="{153EA19A-19EE-48D9-ADF5-0F22EC943DAE}">
  <cacheSource type="worksheet">
    <worksheetSource name="Table2"/>
  </cacheSource>
  <cacheFields count="13">
    <cacheField name="Order ID" numFmtId="0">
      <sharedItems count="1000">
        <s v="ORD100000"/>
        <s v="ORD100001"/>
        <s v="ORD100002"/>
        <s v="ORD100003"/>
        <s v="ORD100004"/>
        <s v="ORD100005"/>
        <s v="ORD100006"/>
        <s v="ORD100007"/>
        <s v="ORD100008"/>
        <s v="ORD100009"/>
        <s v="ORD100010"/>
        <s v="ORD100011"/>
        <s v="ORD100012"/>
        <s v="ORD100013"/>
        <s v="ORD100014"/>
        <s v="ORD100015"/>
        <s v="ORD100016"/>
        <s v="ORD100017"/>
        <s v="ORD100018"/>
        <s v="ORD100019"/>
        <s v="ORD100020"/>
        <s v="ORD100021"/>
        <s v="ORD100022"/>
        <s v="ORD100023"/>
        <s v="ORD100024"/>
        <s v="ORD100025"/>
        <s v="ORD100026"/>
        <s v="ORD100027"/>
        <s v="ORD100028"/>
        <s v="ORD100029"/>
        <s v="ORD100030"/>
        <s v="ORD100031"/>
        <s v="ORD100032"/>
        <s v="ORD100033"/>
        <s v="ORD100034"/>
        <s v="ORD100035"/>
        <s v="ORD100036"/>
        <s v="ORD100037"/>
        <s v="ORD100038"/>
        <s v="ORD100039"/>
        <s v="ORD100040"/>
        <s v="ORD100041"/>
        <s v="ORD100042"/>
        <s v="ORD100043"/>
        <s v="ORD100044"/>
        <s v="ORD100045"/>
        <s v="ORD100046"/>
        <s v="ORD100047"/>
        <s v="ORD100048"/>
        <s v="ORD100049"/>
        <s v="ORD100050"/>
        <s v="ORD100051"/>
        <s v="ORD100052"/>
        <s v="ORD100053"/>
        <s v="ORD100054"/>
        <s v="ORD100055"/>
        <s v="ORD100056"/>
        <s v="ORD100057"/>
        <s v="ORD100058"/>
        <s v="ORD100059"/>
        <s v="ORD100060"/>
        <s v="ORD100061"/>
        <s v="ORD100062"/>
        <s v="ORD100063"/>
        <s v="ORD100064"/>
        <s v="ORD100065"/>
        <s v="ORD100066"/>
        <s v="ORD100067"/>
        <s v="ORD100068"/>
        <s v="ORD100069"/>
        <s v="ORD100070"/>
        <s v="ORD100071"/>
        <s v="ORD100072"/>
        <s v="ORD100073"/>
        <s v="ORD100074"/>
        <s v="ORD100075"/>
        <s v="ORD100076"/>
        <s v="ORD100077"/>
        <s v="ORD100078"/>
        <s v="ORD100079"/>
        <s v="ORD100080"/>
        <s v="ORD100081"/>
        <s v="ORD100082"/>
        <s v="ORD100083"/>
        <s v="ORD100084"/>
        <s v="ORD100085"/>
        <s v="ORD100086"/>
        <s v="ORD100087"/>
        <s v="ORD100088"/>
        <s v="ORD100089"/>
        <s v="ORD100090"/>
        <s v="ORD100091"/>
        <s v="ORD100092"/>
        <s v="ORD100093"/>
        <s v="ORD100094"/>
        <s v="ORD100095"/>
        <s v="ORD100096"/>
        <s v="ORD100097"/>
        <s v="ORD100098"/>
        <s v="ORD100099"/>
        <s v="ORD100100"/>
        <s v="ORD100101"/>
        <s v="ORD100102"/>
        <s v="ORD100103"/>
        <s v="ORD100104"/>
        <s v="ORD100105"/>
        <s v="ORD100106"/>
        <s v="ORD100107"/>
        <s v="ORD100108"/>
        <s v="ORD100109"/>
        <s v="ORD100110"/>
        <s v="ORD100111"/>
        <s v="ORD100112"/>
        <s v="ORD100113"/>
        <s v="ORD100114"/>
        <s v="ORD100115"/>
        <s v="ORD100116"/>
        <s v="ORD100117"/>
        <s v="ORD100118"/>
        <s v="ORD100119"/>
        <s v="ORD100120"/>
        <s v="ORD100121"/>
        <s v="ORD100122"/>
        <s v="ORD100123"/>
        <s v="ORD100124"/>
        <s v="ORD100125"/>
        <s v="ORD100126"/>
        <s v="ORD100127"/>
        <s v="ORD100128"/>
        <s v="ORD100129"/>
        <s v="ORD100130"/>
        <s v="ORD100131"/>
        <s v="ORD100132"/>
        <s v="ORD100133"/>
        <s v="ORD100134"/>
        <s v="ORD100135"/>
        <s v="ORD100136"/>
        <s v="ORD100137"/>
        <s v="ORD100138"/>
        <s v="ORD100139"/>
        <s v="ORD100140"/>
        <s v="ORD100141"/>
        <s v="ORD100142"/>
        <s v="ORD100143"/>
        <s v="ORD100144"/>
        <s v="ORD100145"/>
        <s v="ORD100146"/>
        <s v="ORD100147"/>
        <s v="ORD100148"/>
        <s v="ORD100149"/>
        <s v="ORD100150"/>
        <s v="ORD100151"/>
        <s v="ORD100152"/>
        <s v="ORD100153"/>
        <s v="ORD100154"/>
        <s v="ORD100155"/>
        <s v="ORD100156"/>
        <s v="ORD100157"/>
        <s v="ORD100158"/>
        <s v="ORD100159"/>
        <s v="ORD100160"/>
        <s v="ORD100161"/>
        <s v="ORD100162"/>
        <s v="ORD100163"/>
        <s v="ORD100164"/>
        <s v="ORD100165"/>
        <s v="ORD100166"/>
        <s v="ORD100167"/>
        <s v="ORD100168"/>
        <s v="ORD100169"/>
        <s v="ORD100170"/>
        <s v="ORD100171"/>
        <s v="ORD100172"/>
        <s v="ORD100173"/>
        <s v="ORD100174"/>
        <s v="ORD100175"/>
        <s v="ORD100176"/>
        <s v="ORD100177"/>
        <s v="ORD100178"/>
        <s v="ORD100179"/>
        <s v="ORD100180"/>
        <s v="ORD100181"/>
        <s v="ORD100182"/>
        <s v="ORD100183"/>
        <s v="ORD100184"/>
        <s v="ORD100185"/>
        <s v="ORD100186"/>
        <s v="ORD100187"/>
        <s v="ORD100188"/>
        <s v="ORD100189"/>
        <s v="ORD100190"/>
        <s v="ORD100191"/>
        <s v="ORD100192"/>
        <s v="ORD100193"/>
        <s v="ORD100194"/>
        <s v="ORD100195"/>
        <s v="ORD100196"/>
        <s v="ORD100197"/>
        <s v="ORD100198"/>
        <s v="ORD100199"/>
        <s v="ORD100200"/>
        <s v="ORD100201"/>
        <s v="ORD100202"/>
        <s v="ORD100203"/>
        <s v="ORD100204"/>
        <s v="ORD100205"/>
        <s v="ORD100206"/>
        <s v="ORD100207"/>
        <s v="ORD100208"/>
        <s v="ORD100209"/>
        <s v="ORD100210"/>
        <s v="ORD100211"/>
        <s v="ORD100212"/>
        <s v="ORD100213"/>
        <s v="ORD100214"/>
        <s v="ORD100215"/>
        <s v="ORD100216"/>
        <s v="ORD100217"/>
        <s v="ORD100218"/>
        <s v="ORD100219"/>
        <s v="ORD100220"/>
        <s v="ORD100221"/>
        <s v="ORD100222"/>
        <s v="ORD100223"/>
        <s v="ORD100224"/>
        <s v="ORD100225"/>
        <s v="ORD100226"/>
        <s v="ORD100227"/>
        <s v="ORD100228"/>
        <s v="ORD100229"/>
        <s v="ORD100230"/>
        <s v="ORD100231"/>
        <s v="ORD100232"/>
        <s v="ORD100233"/>
        <s v="ORD100234"/>
        <s v="ORD100235"/>
        <s v="ORD100236"/>
        <s v="ORD100237"/>
        <s v="ORD100238"/>
        <s v="ORD100239"/>
        <s v="ORD100240"/>
        <s v="ORD100241"/>
        <s v="ORD100242"/>
        <s v="ORD100243"/>
        <s v="ORD100244"/>
        <s v="ORD100245"/>
        <s v="ORD100246"/>
        <s v="ORD100247"/>
        <s v="ORD100248"/>
        <s v="ORD100249"/>
        <s v="ORD100250"/>
        <s v="ORD100251"/>
        <s v="ORD100252"/>
        <s v="ORD100253"/>
        <s v="ORD100254"/>
        <s v="ORD100255"/>
        <s v="ORD100256"/>
        <s v="ORD100257"/>
        <s v="ORD100258"/>
        <s v="ORD100259"/>
        <s v="ORD100260"/>
        <s v="ORD100261"/>
        <s v="ORD100262"/>
        <s v="ORD100263"/>
        <s v="ORD100264"/>
        <s v="ORD100265"/>
        <s v="ORD100266"/>
        <s v="ORD100267"/>
        <s v="ORD100268"/>
        <s v="ORD100269"/>
        <s v="ORD100270"/>
        <s v="ORD100271"/>
        <s v="ORD100272"/>
        <s v="ORD100273"/>
        <s v="ORD100274"/>
        <s v="ORD100275"/>
        <s v="ORD100276"/>
        <s v="ORD100277"/>
        <s v="ORD100278"/>
        <s v="ORD100279"/>
        <s v="ORD100280"/>
        <s v="ORD100281"/>
        <s v="ORD100282"/>
        <s v="ORD100283"/>
        <s v="ORD100284"/>
        <s v="ORD100285"/>
        <s v="ORD100286"/>
        <s v="ORD100287"/>
        <s v="ORD100288"/>
        <s v="ORD100289"/>
        <s v="ORD100290"/>
        <s v="ORD100291"/>
        <s v="ORD100292"/>
        <s v="ORD100293"/>
        <s v="ORD100294"/>
        <s v="ORD100295"/>
        <s v="ORD100296"/>
        <s v="ORD100297"/>
        <s v="ORD100298"/>
        <s v="ORD100299"/>
        <s v="ORD100300"/>
        <s v="ORD100301"/>
        <s v="ORD100302"/>
        <s v="ORD100303"/>
        <s v="ORD100304"/>
        <s v="ORD100305"/>
        <s v="ORD100306"/>
        <s v="ORD100307"/>
        <s v="ORD100308"/>
        <s v="ORD100309"/>
        <s v="ORD100310"/>
        <s v="ORD100311"/>
        <s v="ORD100312"/>
        <s v="ORD100313"/>
        <s v="ORD100314"/>
        <s v="ORD100315"/>
        <s v="ORD100316"/>
        <s v="ORD100317"/>
        <s v="ORD100318"/>
        <s v="ORD100319"/>
        <s v="ORD100320"/>
        <s v="ORD100321"/>
        <s v="ORD100322"/>
        <s v="ORD100323"/>
        <s v="ORD100324"/>
        <s v="ORD100325"/>
        <s v="ORD100326"/>
        <s v="ORD100327"/>
        <s v="ORD100328"/>
        <s v="ORD100329"/>
        <s v="ORD100330"/>
        <s v="ORD100331"/>
        <s v="ORD100332"/>
        <s v="ORD100333"/>
        <s v="ORD100334"/>
        <s v="ORD100335"/>
        <s v="ORD100336"/>
        <s v="ORD100337"/>
        <s v="ORD100338"/>
        <s v="ORD100339"/>
        <s v="ORD100340"/>
        <s v="ORD100341"/>
        <s v="ORD100342"/>
        <s v="ORD100343"/>
        <s v="ORD100344"/>
        <s v="ORD100345"/>
        <s v="ORD100346"/>
        <s v="ORD100347"/>
        <s v="ORD100348"/>
        <s v="ORD100349"/>
        <s v="ORD100350"/>
        <s v="ORD100351"/>
        <s v="ORD100352"/>
        <s v="ORD100353"/>
        <s v="ORD100354"/>
        <s v="ORD100355"/>
        <s v="ORD100356"/>
        <s v="ORD100357"/>
        <s v="ORD100358"/>
        <s v="ORD100359"/>
        <s v="ORD100360"/>
        <s v="ORD100361"/>
        <s v="ORD100362"/>
        <s v="ORD100363"/>
        <s v="ORD100364"/>
        <s v="ORD100365"/>
        <s v="ORD100366"/>
        <s v="ORD100367"/>
        <s v="ORD100368"/>
        <s v="ORD100369"/>
        <s v="ORD100370"/>
        <s v="ORD100371"/>
        <s v="ORD100372"/>
        <s v="ORD100373"/>
        <s v="ORD100374"/>
        <s v="ORD100375"/>
        <s v="ORD100376"/>
        <s v="ORD100377"/>
        <s v="ORD100378"/>
        <s v="ORD100379"/>
        <s v="ORD100380"/>
        <s v="ORD100381"/>
        <s v="ORD100382"/>
        <s v="ORD100383"/>
        <s v="ORD100384"/>
        <s v="ORD100385"/>
        <s v="ORD100386"/>
        <s v="ORD100387"/>
        <s v="ORD100388"/>
        <s v="ORD100389"/>
        <s v="ORD100390"/>
        <s v="ORD100391"/>
        <s v="ORD100392"/>
        <s v="ORD100393"/>
        <s v="ORD100394"/>
        <s v="ORD100395"/>
        <s v="ORD100396"/>
        <s v="ORD100397"/>
        <s v="ORD100398"/>
        <s v="ORD100399"/>
        <s v="ORD100400"/>
        <s v="ORD100401"/>
        <s v="ORD100402"/>
        <s v="ORD100403"/>
        <s v="ORD100404"/>
        <s v="ORD100405"/>
        <s v="ORD100406"/>
        <s v="ORD100407"/>
        <s v="ORD100408"/>
        <s v="ORD100409"/>
        <s v="ORD100410"/>
        <s v="ORD100411"/>
        <s v="ORD100412"/>
        <s v="ORD100413"/>
        <s v="ORD100414"/>
        <s v="ORD100415"/>
        <s v="ORD100416"/>
        <s v="ORD100417"/>
        <s v="ORD100418"/>
        <s v="ORD100419"/>
        <s v="ORD100420"/>
        <s v="ORD100421"/>
        <s v="ORD100422"/>
        <s v="ORD100423"/>
        <s v="ORD100424"/>
        <s v="ORD100425"/>
        <s v="ORD100426"/>
        <s v="ORD100427"/>
        <s v="ORD100428"/>
        <s v="ORD100429"/>
        <s v="ORD100430"/>
        <s v="ORD100431"/>
        <s v="ORD100432"/>
        <s v="ORD100433"/>
        <s v="ORD100434"/>
        <s v="ORD100435"/>
        <s v="ORD100436"/>
        <s v="ORD100437"/>
        <s v="ORD100438"/>
        <s v="ORD100439"/>
        <s v="ORD100440"/>
        <s v="ORD100441"/>
        <s v="ORD100442"/>
        <s v="ORD100443"/>
        <s v="ORD100444"/>
        <s v="ORD100445"/>
        <s v="ORD100446"/>
        <s v="ORD100447"/>
        <s v="ORD100448"/>
        <s v="ORD100449"/>
        <s v="ORD100450"/>
        <s v="ORD100451"/>
        <s v="ORD100452"/>
        <s v="ORD100453"/>
        <s v="ORD100454"/>
        <s v="ORD100455"/>
        <s v="ORD100456"/>
        <s v="ORD100457"/>
        <s v="ORD100458"/>
        <s v="ORD100459"/>
        <s v="ORD100460"/>
        <s v="ORD100461"/>
        <s v="ORD100462"/>
        <s v="ORD100463"/>
        <s v="ORD100464"/>
        <s v="ORD100465"/>
        <s v="ORD100466"/>
        <s v="ORD100467"/>
        <s v="ORD100468"/>
        <s v="ORD100469"/>
        <s v="ORD100470"/>
        <s v="ORD100471"/>
        <s v="ORD100472"/>
        <s v="ORD100473"/>
        <s v="ORD100474"/>
        <s v="ORD100475"/>
        <s v="ORD100476"/>
        <s v="ORD100477"/>
        <s v="ORD100478"/>
        <s v="ORD100479"/>
        <s v="ORD100480"/>
        <s v="ORD100481"/>
        <s v="ORD100482"/>
        <s v="ORD100483"/>
        <s v="ORD100484"/>
        <s v="ORD100485"/>
        <s v="ORD100486"/>
        <s v="ORD100487"/>
        <s v="ORD100488"/>
        <s v="ORD100489"/>
        <s v="ORD100490"/>
        <s v="ORD100491"/>
        <s v="ORD100492"/>
        <s v="ORD100493"/>
        <s v="ORD100494"/>
        <s v="ORD100495"/>
        <s v="ORD100496"/>
        <s v="ORD100497"/>
        <s v="ORD100498"/>
        <s v="ORD100499"/>
        <s v="ORD100500"/>
        <s v="ORD100501"/>
        <s v="ORD100502"/>
        <s v="ORD100503"/>
        <s v="ORD100504"/>
        <s v="ORD100505"/>
        <s v="ORD100506"/>
        <s v="ORD100507"/>
        <s v="ORD100508"/>
        <s v="ORD100509"/>
        <s v="ORD100510"/>
        <s v="ORD100511"/>
        <s v="ORD100512"/>
        <s v="ORD100513"/>
        <s v="ORD100514"/>
        <s v="ORD100515"/>
        <s v="ORD100516"/>
        <s v="ORD100517"/>
        <s v="ORD100518"/>
        <s v="ORD100519"/>
        <s v="ORD100520"/>
        <s v="ORD100521"/>
        <s v="ORD100522"/>
        <s v="ORD100523"/>
        <s v="ORD100524"/>
        <s v="ORD100525"/>
        <s v="ORD100526"/>
        <s v="ORD100527"/>
        <s v="ORD100528"/>
        <s v="ORD100529"/>
        <s v="ORD100530"/>
        <s v="ORD100531"/>
        <s v="ORD100532"/>
        <s v="ORD100533"/>
        <s v="ORD100534"/>
        <s v="ORD100535"/>
        <s v="ORD100536"/>
        <s v="ORD100537"/>
        <s v="ORD100538"/>
        <s v="ORD100539"/>
        <s v="ORD100540"/>
        <s v="ORD100541"/>
        <s v="ORD100542"/>
        <s v="ORD100543"/>
        <s v="ORD100544"/>
        <s v="ORD100545"/>
        <s v="ORD100546"/>
        <s v="ORD100547"/>
        <s v="ORD100548"/>
        <s v="ORD100549"/>
        <s v="ORD100550"/>
        <s v="ORD100551"/>
        <s v="ORD100552"/>
        <s v="ORD100553"/>
        <s v="ORD100554"/>
        <s v="ORD100555"/>
        <s v="ORD100556"/>
        <s v="ORD100557"/>
        <s v="ORD100558"/>
        <s v="ORD100559"/>
        <s v="ORD100560"/>
        <s v="ORD100561"/>
        <s v="ORD100562"/>
        <s v="ORD100563"/>
        <s v="ORD100564"/>
        <s v="ORD100565"/>
        <s v="ORD100566"/>
        <s v="ORD100567"/>
        <s v="ORD100568"/>
        <s v="ORD100569"/>
        <s v="ORD100570"/>
        <s v="ORD100571"/>
        <s v="ORD100572"/>
        <s v="ORD100573"/>
        <s v="ORD100574"/>
        <s v="ORD100575"/>
        <s v="ORD100576"/>
        <s v="ORD100577"/>
        <s v="ORD100578"/>
        <s v="ORD100579"/>
        <s v="ORD100580"/>
        <s v="ORD100581"/>
        <s v="ORD100582"/>
        <s v="ORD100583"/>
        <s v="ORD100584"/>
        <s v="ORD100585"/>
        <s v="ORD100586"/>
        <s v="ORD100587"/>
        <s v="ORD100588"/>
        <s v="ORD100589"/>
        <s v="ORD100590"/>
        <s v="ORD100591"/>
        <s v="ORD100592"/>
        <s v="ORD100593"/>
        <s v="ORD100594"/>
        <s v="ORD100595"/>
        <s v="ORD100596"/>
        <s v="ORD100597"/>
        <s v="ORD100598"/>
        <s v="ORD100599"/>
        <s v="ORD100600"/>
        <s v="ORD100601"/>
        <s v="ORD100602"/>
        <s v="ORD100603"/>
        <s v="ORD100604"/>
        <s v="ORD100605"/>
        <s v="ORD100606"/>
        <s v="ORD100607"/>
        <s v="ORD100608"/>
        <s v="ORD100609"/>
        <s v="ORD100610"/>
        <s v="ORD100611"/>
        <s v="ORD100612"/>
        <s v="ORD100613"/>
        <s v="ORD100614"/>
        <s v="ORD100615"/>
        <s v="ORD100616"/>
        <s v="ORD100617"/>
        <s v="ORD100618"/>
        <s v="ORD100619"/>
        <s v="ORD100620"/>
        <s v="ORD100621"/>
        <s v="ORD100622"/>
        <s v="ORD100623"/>
        <s v="ORD100624"/>
        <s v="ORD100625"/>
        <s v="ORD100626"/>
        <s v="ORD100627"/>
        <s v="ORD100628"/>
        <s v="ORD100629"/>
        <s v="ORD100630"/>
        <s v="ORD100631"/>
        <s v="ORD100632"/>
        <s v="ORD100633"/>
        <s v="ORD100634"/>
        <s v="ORD100635"/>
        <s v="ORD100636"/>
        <s v="ORD100637"/>
        <s v="ORD100638"/>
        <s v="ORD100639"/>
        <s v="ORD100640"/>
        <s v="ORD100641"/>
        <s v="ORD100642"/>
        <s v="ORD100643"/>
        <s v="ORD100644"/>
        <s v="ORD100645"/>
        <s v="ORD100646"/>
        <s v="ORD100647"/>
        <s v="ORD100648"/>
        <s v="ORD100649"/>
        <s v="ORD100650"/>
        <s v="ORD100651"/>
        <s v="ORD100652"/>
        <s v="ORD100653"/>
        <s v="ORD100654"/>
        <s v="ORD100655"/>
        <s v="ORD100656"/>
        <s v="ORD100657"/>
        <s v="ORD100658"/>
        <s v="ORD100659"/>
        <s v="ORD100660"/>
        <s v="ORD100661"/>
        <s v="ORD100662"/>
        <s v="ORD100663"/>
        <s v="ORD100664"/>
        <s v="ORD100665"/>
        <s v="ORD100666"/>
        <s v="ORD100667"/>
        <s v="ORD100668"/>
        <s v="ORD100669"/>
        <s v="ORD100670"/>
        <s v="ORD100671"/>
        <s v="ORD100672"/>
        <s v="ORD100673"/>
        <s v="ORD100674"/>
        <s v="ORD100675"/>
        <s v="ORD100676"/>
        <s v="ORD100677"/>
        <s v="ORD100678"/>
        <s v="ORD100679"/>
        <s v="ORD100680"/>
        <s v="ORD100681"/>
        <s v="ORD100682"/>
        <s v="ORD100683"/>
        <s v="ORD100684"/>
        <s v="ORD100685"/>
        <s v="ORD100686"/>
        <s v="ORD100687"/>
        <s v="ORD100688"/>
        <s v="ORD100689"/>
        <s v="ORD100690"/>
        <s v="ORD100691"/>
        <s v="ORD100692"/>
        <s v="ORD100693"/>
        <s v="ORD100694"/>
        <s v="ORD100695"/>
        <s v="ORD100696"/>
        <s v="ORD100697"/>
        <s v="ORD100698"/>
        <s v="ORD100699"/>
        <s v="ORD100700"/>
        <s v="ORD100701"/>
        <s v="ORD100702"/>
        <s v="ORD100703"/>
        <s v="ORD100704"/>
        <s v="ORD100705"/>
        <s v="ORD100706"/>
        <s v="ORD100707"/>
        <s v="ORD100708"/>
        <s v="ORD100709"/>
        <s v="ORD100710"/>
        <s v="ORD100711"/>
        <s v="ORD100712"/>
        <s v="ORD100713"/>
        <s v="ORD100714"/>
        <s v="ORD100715"/>
        <s v="ORD100716"/>
        <s v="ORD100717"/>
        <s v="ORD100718"/>
        <s v="ORD100719"/>
        <s v="ORD100720"/>
        <s v="ORD100721"/>
        <s v="ORD100722"/>
        <s v="ORD100723"/>
        <s v="ORD100724"/>
        <s v="ORD100725"/>
        <s v="ORD100726"/>
        <s v="ORD100727"/>
        <s v="ORD100728"/>
        <s v="ORD100729"/>
        <s v="ORD100730"/>
        <s v="ORD100731"/>
        <s v="ORD100732"/>
        <s v="ORD100733"/>
        <s v="ORD100734"/>
        <s v="ORD100735"/>
        <s v="ORD100736"/>
        <s v="ORD100737"/>
        <s v="ORD100738"/>
        <s v="ORD100739"/>
        <s v="ORD100740"/>
        <s v="ORD100741"/>
        <s v="ORD100742"/>
        <s v="ORD100743"/>
        <s v="ORD100744"/>
        <s v="ORD100745"/>
        <s v="ORD100746"/>
        <s v="ORD100747"/>
        <s v="ORD100748"/>
        <s v="ORD100749"/>
        <s v="ORD100750"/>
        <s v="ORD100751"/>
        <s v="ORD100752"/>
        <s v="ORD100753"/>
        <s v="ORD100754"/>
        <s v="ORD100755"/>
        <s v="ORD100756"/>
        <s v="ORD100757"/>
        <s v="ORD100758"/>
        <s v="ORD100759"/>
        <s v="ORD100760"/>
        <s v="ORD100761"/>
        <s v="ORD100762"/>
        <s v="ORD100763"/>
        <s v="ORD100764"/>
        <s v="ORD100765"/>
        <s v="ORD100766"/>
        <s v="ORD100767"/>
        <s v="ORD100768"/>
        <s v="ORD100769"/>
        <s v="ORD100770"/>
        <s v="ORD100771"/>
        <s v="ORD100772"/>
        <s v="ORD100773"/>
        <s v="ORD100774"/>
        <s v="ORD100775"/>
        <s v="ORD100776"/>
        <s v="ORD100777"/>
        <s v="ORD100778"/>
        <s v="ORD100779"/>
        <s v="ORD100780"/>
        <s v="ORD100781"/>
        <s v="ORD100782"/>
        <s v="ORD100783"/>
        <s v="ORD100784"/>
        <s v="ORD100785"/>
        <s v="ORD100786"/>
        <s v="ORD100787"/>
        <s v="ORD100788"/>
        <s v="ORD100789"/>
        <s v="ORD100790"/>
        <s v="ORD100791"/>
        <s v="ORD100792"/>
        <s v="ORD100793"/>
        <s v="ORD100794"/>
        <s v="ORD100795"/>
        <s v="ORD100796"/>
        <s v="ORD100797"/>
        <s v="ORD100798"/>
        <s v="ORD100799"/>
        <s v="ORD100800"/>
        <s v="ORD100801"/>
        <s v="ORD100802"/>
        <s v="ORD100803"/>
        <s v="ORD100804"/>
        <s v="ORD100805"/>
        <s v="ORD100806"/>
        <s v="ORD100807"/>
        <s v="ORD100808"/>
        <s v="ORD100809"/>
        <s v="ORD100810"/>
        <s v="ORD100811"/>
        <s v="ORD100812"/>
        <s v="ORD100813"/>
        <s v="ORD100814"/>
        <s v="ORD100815"/>
        <s v="ORD100816"/>
        <s v="ORD100817"/>
        <s v="ORD100818"/>
        <s v="ORD100819"/>
        <s v="ORD100820"/>
        <s v="ORD100821"/>
        <s v="ORD100822"/>
        <s v="ORD100823"/>
        <s v="ORD100824"/>
        <s v="ORD100825"/>
        <s v="ORD100826"/>
        <s v="ORD100827"/>
        <s v="ORD100828"/>
        <s v="ORD100829"/>
        <s v="ORD100830"/>
        <s v="ORD100831"/>
        <s v="ORD100832"/>
        <s v="ORD100833"/>
        <s v="ORD100834"/>
        <s v="ORD100835"/>
        <s v="ORD100836"/>
        <s v="ORD100837"/>
        <s v="ORD100838"/>
        <s v="ORD100839"/>
        <s v="ORD100840"/>
        <s v="ORD100841"/>
        <s v="ORD100842"/>
        <s v="ORD100843"/>
        <s v="ORD100844"/>
        <s v="ORD100845"/>
        <s v="ORD100846"/>
        <s v="ORD100847"/>
        <s v="ORD100848"/>
        <s v="ORD100849"/>
        <s v="ORD100850"/>
        <s v="ORD100851"/>
        <s v="ORD100852"/>
        <s v="ORD100853"/>
        <s v="ORD100854"/>
        <s v="ORD100855"/>
        <s v="ORD100856"/>
        <s v="ORD100857"/>
        <s v="ORD100858"/>
        <s v="ORD100859"/>
        <s v="ORD100860"/>
        <s v="ORD100861"/>
        <s v="ORD100862"/>
        <s v="ORD100863"/>
        <s v="ORD100864"/>
        <s v="ORD100865"/>
        <s v="ORD100866"/>
        <s v="ORD100867"/>
        <s v="ORD100868"/>
        <s v="ORD100869"/>
        <s v="ORD100870"/>
        <s v="ORD100871"/>
        <s v="ORD100872"/>
        <s v="ORD100873"/>
        <s v="ORD100874"/>
        <s v="ORD100875"/>
        <s v="ORD100876"/>
        <s v="ORD100877"/>
        <s v="ORD100878"/>
        <s v="ORD100879"/>
        <s v="ORD100880"/>
        <s v="ORD100881"/>
        <s v="ORD100882"/>
        <s v="ORD100883"/>
        <s v="ORD100884"/>
        <s v="ORD100885"/>
        <s v="ORD100886"/>
        <s v="ORD100887"/>
        <s v="ORD100888"/>
        <s v="ORD100889"/>
        <s v="ORD100890"/>
        <s v="ORD100891"/>
        <s v="ORD100892"/>
        <s v="ORD100893"/>
        <s v="ORD100894"/>
        <s v="ORD100895"/>
        <s v="ORD100896"/>
        <s v="ORD100897"/>
        <s v="ORD100898"/>
        <s v="ORD100899"/>
        <s v="ORD100900"/>
        <s v="ORD100901"/>
        <s v="ORD100902"/>
        <s v="ORD100903"/>
        <s v="ORD100904"/>
        <s v="ORD100905"/>
        <s v="ORD100906"/>
        <s v="ORD100907"/>
        <s v="ORD100908"/>
        <s v="ORD100909"/>
        <s v="ORD100910"/>
        <s v="ORD100911"/>
        <s v="ORD100912"/>
        <s v="ORD100913"/>
        <s v="ORD100914"/>
        <s v="ORD100915"/>
        <s v="ORD100916"/>
        <s v="ORD100917"/>
        <s v="ORD100918"/>
        <s v="ORD100919"/>
        <s v="ORD100920"/>
        <s v="ORD100921"/>
        <s v="ORD100922"/>
        <s v="ORD100923"/>
        <s v="ORD100924"/>
        <s v="ORD100925"/>
        <s v="ORD100926"/>
        <s v="ORD100927"/>
        <s v="ORD100928"/>
        <s v="ORD100929"/>
        <s v="ORD100930"/>
        <s v="ORD100931"/>
        <s v="ORD100932"/>
        <s v="ORD100933"/>
        <s v="ORD100934"/>
        <s v="ORD100935"/>
        <s v="ORD100936"/>
        <s v="ORD100937"/>
        <s v="ORD100938"/>
        <s v="ORD100939"/>
        <s v="ORD100940"/>
        <s v="ORD100941"/>
        <s v="ORD100942"/>
        <s v="ORD100943"/>
        <s v="ORD100944"/>
        <s v="ORD100945"/>
        <s v="ORD100946"/>
        <s v="ORD100947"/>
        <s v="ORD100948"/>
        <s v="ORD100949"/>
        <s v="ORD100950"/>
        <s v="ORD100951"/>
        <s v="ORD100952"/>
        <s v="ORD100953"/>
        <s v="ORD100954"/>
        <s v="ORD100955"/>
        <s v="ORD100956"/>
        <s v="ORD100957"/>
        <s v="ORD100958"/>
        <s v="ORD100959"/>
        <s v="ORD100960"/>
        <s v="ORD100961"/>
        <s v="ORD100962"/>
        <s v="ORD100963"/>
        <s v="ORD100964"/>
        <s v="ORD100965"/>
        <s v="ORD100966"/>
        <s v="ORD100967"/>
        <s v="ORD100968"/>
        <s v="ORD100969"/>
        <s v="ORD100970"/>
        <s v="ORD100971"/>
        <s v="ORD100972"/>
        <s v="ORD100973"/>
        <s v="ORD100974"/>
        <s v="ORD100975"/>
        <s v="ORD100976"/>
        <s v="ORD100977"/>
        <s v="ORD100978"/>
        <s v="ORD100979"/>
        <s v="ORD100980"/>
        <s v="ORD100981"/>
        <s v="ORD100982"/>
        <s v="ORD100983"/>
        <s v="ORD100984"/>
        <s v="ORD100985"/>
        <s v="ORD100986"/>
        <s v="ORD100987"/>
        <s v="ORD100988"/>
        <s v="ORD100989"/>
        <s v="ORD100990"/>
        <s v="ORD100991"/>
        <s v="ORD100992"/>
        <s v="ORD100993"/>
        <s v="ORD100994"/>
        <s v="ORD100995"/>
        <s v="ORD100996"/>
        <s v="ORD100997"/>
        <s v="ORD100998"/>
        <s v="ORD100999"/>
      </sharedItems>
    </cacheField>
    <cacheField name="Order Date" numFmtId="164">
      <sharedItems containsSemiMixedTypes="0" containsNonDate="0" containsDate="1" containsString="0" minDate="2023-01-01T00:00:00" maxDate="2025-09-27T00:00:00" count="1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1T00:00:00"/>
        <d v="2023-04-12T00:00:00"/>
        <d v="2023-04-13T00:00:00"/>
        <d v="2023-04-14T00:00:00"/>
        <d v="2023-04-15T00:00:00"/>
        <d v="2023-04-16T00:00:00"/>
        <d v="2023-04-17T00:00:00"/>
        <d v="2023-04-18T00:00:00"/>
        <d v="2023-04-19T00:00:00"/>
        <d v="2023-04-20T00:00:00"/>
        <d v="2023-04-21T00:00:00"/>
        <d v="2023-04-22T00:00:00"/>
        <d v="2023-04-23T00:00:00"/>
        <d v="2023-04-24T00:00:00"/>
        <d v="2023-04-25T00:00:00"/>
        <d v="2023-04-26T00:00:00"/>
        <d v="2023-04-27T00:00:00"/>
        <d v="2023-04-28T00:00:00"/>
        <d v="2023-04-29T00:00:00"/>
        <d v="2023-04-30T00:00:00"/>
        <d v="2023-05-01T00:00:00"/>
        <d v="2023-05-02T00:00:00"/>
        <d v="2023-05-03T00:00:00"/>
        <d v="2023-05-04T00:00:00"/>
        <d v="2023-05-05T00:00:00"/>
        <d v="2023-05-06T00:00:00"/>
        <d v="2023-05-07T00:00:00"/>
        <d v="2023-05-08T00:00:00"/>
        <d v="2023-05-09T00:00:00"/>
        <d v="2023-05-10T00:00:00"/>
        <d v="2023-05-11T00:00:00"/>
        <d v="2023-05-12T00:00:00"/>
        <d v="2023-05-13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3-07-01T00:00:00"/>
        <d v="2023-07-02T00:00:00"/>
        <d v="2023-07-03T00:00:00"/>
        <d v="2023-07-04T00:00:00"/>
        <d v="2023-07-05T00:00:00"/>
        <d v="2023-07-06T00:00:00"/>
        <d v="2023-07-07T00:00:00"/>
        <d v="2023-07-08T00:00:00"/>
        <d v="2023-07-09T00:00:00"/>
        <d v="2023-07-10T00:00:00"/>
        <d v="2023-07-11T00:00:00"/>
        <d v="2023-07-12T00:00:00"/>
        <d v="2023-07-13T00:00:00"/>
        <d v="2023-07-14T00:00:00"/>
        <d v="2023-07-15T00:00:00"/>
        <d v="2023-07-16T00:00:00"/>
        <d v="2023-07-17T00:00:00"/>
        <d v="2023-07-18T00:00:00"/>
        <d v="2023-07-19T00:00:00"/>
        <d v="2023-07-20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4T00:00:00"/>
        <d v="2023-08-05T00:00:00"/>
        <d v="2023-08-06T00:00:00"/>
        <d v="2023-08-07T00:00:00"/>
        <d v="2023-08-08T00:00:00"/>
        <d v="2023-08-09T00:00:00"/>
        <d v="2023-08-10T00:00:00"/>
        <d v="2023-08-11T00:00:00"/>
        <d v="2023-08-12T00:00:00"/>
        <d v="2023-08-13T00:00:00"/>
        <d v="2023-08-14T00:00:00"/>
        <d v="2023-08-15T00:00:00"/>
        <d v="2023-08-16T00:00:00"/>
        <d v="2023-08-17T00:00:00"/>
        <d v="2023-08-18T00:00:00"/>
        <d v="2023-08-19T00:00:00"/>
        <d v="2023-08-20T00:00:00"/>
        <d v="2023-08-21T00:00:00"/>
        <d v="2023-08-22T00:00:00"/>
        <d v="2023-08-23T00:00:00"/>
        <d v="2023-08-24T00:00:00"/>
        <d v="2023-08-25T00:00:00"/>
        <d v="2023-08-26T00:00:00"/>
        <d v="2023-08-27T00:00:00"/>
        <d v="2023-08-28T00:00:00"/>
        <d v="2023-08-29T00:00:00"/>
        <d v="2023-08-30T00:00:00"/>
        <d v="2023-08-31T00:00:00"/>
        <d v="2023-09-01T00:00:00"/>
        <d v="2023-09-02T00:00:00"/>
        <d v="2023-09-03T00:00:00"/>
        <d v="2023-09-04T00:00:00"/>
        <d v="2023-09-05T00:00:00"/>
        <d v="2023-09-06T00:00:00"/>
        <d v="2023-09-07T00:00:00"/>
        <d v="2023-09-08T00:00:00"/>
        <d v="2023-09-09T00:00:00"/>
        <d v="2023-09-10T00:00:00"/>
        <d v="2023-09-11T00:00:00"/>
        <d v="2023-09-12T00:00:00"/>
        <d v="2023-09-13T00:00:00"/>
        <d v="2023-09-14T00:00:00"/>
        <d v="2023-09-15T00:00:00"/>
        <d v="2023-09-16T00:00:00"/>
        <d v="2023-09-17T00:00:00"/>
        <d v="2023-09-18T00:00:00"/>
        <d v="2023-09-19T00:00:00"/>
        <d v="2023-09-20T00:00:00"/>
        <d v="2023-09-21T00:00:00"/>
        <d v="2023-09-22T00:00:00"/>
        <d v="2023-09-23T00:00:00"/>
        <d v="2023-09-24T00:00:00"/>
        <d v="2023-09-25T00:00:00"/>
        <d v="2023-09-26T00:00:00"/>
        <d v="2023-09-27T00:00:00"/>
        <d v="2023-09-28T00:00:00"/>
        <d v="2023-09-29T00:00:00"/>
        <d v="2023-09-30T00:00:00"/>
        <d v="2023-10-01T00:00:00"/>
        <d v="2023-10-02T00:00:00"/>
        <d v="2023-10-03T00:00:00"/>
        <d v="2023-10-04T00:00:00"/>
        <d v="2023-10-05T00:00:00"/>
        <d v="2023-10-06T00:00:00"/>
        <d v="2023-10-07T00:00:00"/>
        <d v="2023-10-08T00:00:00"/>
        <d v="2023-10-09T00:00:00"/>
        <d v="2023-10-10T00:00:00"/>
        <d v="2023-10-11T00:00:00"/>
        <d v="2023-10-12T00:00:00"/>
        <d v="2023-10-13T00:00:00"/>
        <d v="2023-10-14T00:00:00"/>
        <d v="2023-10-15T00:00:00"/>
        <d v="2023-10-16T00:00:00"/>
        <d v="2023-10-17T00:00:00"/>
        <d v="2023-10-18T00:00:00"/>
        <d v="2023-10-19T00:00:00"/>
        <d v="2023-10-20T00:00:00"/>
        <d v="2023-10-21T00:00:00"/>
        <d v="2023-10-22T00:00:00"/>
        <d v="2023-10-23T00:00:00"/>
        <d v="2023-10-24T00:00:00"/>
        <d v="2023-10-25T00:00:00"/>
        <d v="2023-10-26T00:00:00"/>
        <d v="2023-10-27T00:00:00"/>
        <d v="2023-10-28T00:00:00"/>
        <d v="2023-10-29T00:00:00"/>
        <d v="2023-10-30T00:00:00"/>
        <d v="2023-10-31T00:00:00"/>
        <d v="2023-11-01T00:00:00"/>
        <d v="2023-11-02T00:00:00"/>
        <d v="2023-11-03T00:00:00"/>
        <d v="2023-11-04T00:00:00"/>
        <d v="2023-11-05T00:00:00"/>
        <d v="2023-11-06T00:00:00"/>
        <d v="2023-11-07T00:00:00"/>
        <d v="2023-11-08T00:00:00"/>
        <d v="2023-11-09T00:00:00"/>
        <d v="2023-11-10T00:00:00"/>
        <d v="2023-11-11T00:00:00"/>
        <d v="2023-11-12T00:00:00"/>
        <d v="2023-11-13T00:00:00"/>
        <d v="2023-11-14T00:00:00"/>
        <d v="2023-11-15T00:00:00"/>
        <d v="2023-11-16T00:00:00"/>
        <d v="2023-11-17T00:00:00"/>
        <d v="2023-11-18T00:00:00"/>
        <d v="2023-11-19T00:00:00"/>
        <d v="2023-11-20T00:00:00"/>
        <d v="2023-11-21T00:00:00"/>
        <d v="2023-11-22T00:00:00"/>
        <d v="2023-11-23T00:00:00"/>
        <d v="2023-11-24T00:00:00"/>
        <d v="2023-11-25T00:00:00"/>
        <d v="2023-11-26T00:00:00"/>
        <d v="2023-11-27T00:00:00"/>
        <d v="2023-11-28T00:00:00"/>
        <d v="2023-11-29T00:00:00"/>
        <d v="2023-11-30T00:00:00"/>
        <d v="2023-12-01T00:00:00"/>
        <d v="2023-12-02T00:00:00"/>
        <d v="2023-12-03T00:00:00"/>
        <d v="2023-12-04T00:00:00"/>
        <d v="2023-12-05T00:00:00"/>
        <d v="2023-12-06T00:00:00"/>
        <d v="2023-12-07T00:00:00"/>
        <d v="2023-12-08T00:00:00"/>
        <d v="2023-12-09T00:00:00"/>
        <d v="2023-12-10T00:00:00"/>
        <d v="2023-12-11T00:00:00"/>
        <d v="2023-12-12T00:00:00"/>
        <d v="2023-12-13T00:00:00"/>
        <d v="2023-12-14T00:00:00"/>
        <d v="2023-12-15T00:00:00"/>
        <d v="2023-12-16T00:00:00"/>
        <d v="2023-12-17T00:00:00"/>
        <d v="2023-12-18T00:00:00"/>
        <d v="2023-12-19T00:00:00"/>
        <d v="2023-12-20T00:00:00"/>
        <d v="2023-12-21T00:00:00"/>
        <d v="2023-12-22T00:00:00"/>
        <d v="2023-12-23T00:00:00"/>
        <d v="2023-12-24T00:00:00"/>
        <d v="2023-12-25T00:00:00"/>
        <d v="2023-12-26T00:00:00"/>
        <d v="2023-12-27T00:00:00"/>
        <d v="2023-12-28T00:00:00"/>
        <d v="2023-12-29T00:00:00"/>
        <d v="2023-12-30T00:00:00"/>
        <d v="2023-12-31T00:00:00"/>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1T00:00:00"/>
        <d v="2024-02-02T00:00:00"/>
        <d v="2024-02-03T00:00:00"/>
        <d v="2024-02-04T00:00:00"/>
        <d v="2024-02-05T00:00:00"/>
        <d v="2024-02-06T00:00:00"/>
        <d v="2024-02-07T00:00:00"/>
        <d v="2024-02-08T00:00:00"/>
        <d v="2024-02-09T00:00:00"/>
        <d v="2024-02-10T00:00:00"/>
        <d v="2024-02-11T00:00:00"/>
        <d v="2024-02-12T00:00:00"/>
        <d v="2024-02-13T00:00:00"/>
        <d v="2024-02-14T00:00:00"/>
        <d v="2024-02-15T00:00:00"/>
        <d v="2024-02-16T00:00:00"/>
        <d v="2024-02-17T00:00:00"/>
        <d v="2024-02-18T00:00:00"/>
        <d v="2024-02-19T00:00:00"/>
        <d v="2024-02-20T00:00:00"/>
        <d v="2024-02-21T00:00:00"/>
        <d v="2024-02-22T00:00:00"/>
        <d v="2024-02-23T00:00:00"/>
        <d v="2024-02-24T00:00:00"/>
        <d v="2024-02-25T00:00:00"/>
        <d v="2024-02-26T00:00:00"/>
        <d v="2024-02-27T00:00:00"/>
        <d v="2024-02-28T00:00:00"/>
        <d v="2024-02-29T00:00:00"/>
        <d v="2024-03-01T00:00:00"/>
        <d v="2024-03-02T00:00:00"/>
        <d v="2024-03-03T00:00:00"/>
        <d v="2024-03-04T00:00:00"/>
        <d v="2024-03-05T00:00:00"/>
        <d v="2024-03-06T00:00:00"/>
        <d v="2024-03-07T00:00:00"/>
        <d v="2024-03-08T00:00:00"/>
        <d v="2024-03-09T00:00:00"/>
        <d v="2024-03-10T00:00:00"/>
        <d v="2024-03-11T00:00:00"/>
        <d v="2024-03-12T00:00:00"/>
        <d v="2024-03-13T00:00:00"/>
        <d v="2024-03-14T00:00:00"/>
        <d v="2024-03-15T00:00:00"/>
        <d v="2024-03-16T00:00:00"/>
        <d v="2024-03-17T00:00:00"/>
        <d v="2024-03-18T00:00:00"/>
        <d v="2024-03-19T00:00:00"/>
        <d v="2024-03-20T00:00:00"/>
        <d v="2024-03-21T00:00:00"/>
        <d v="2024-03-22T00:00:00"/>
        <d v="2024-03-23T00:00:00"/>
        <d v="2024-03-24T00:00:00"/>
        <d v="2024-03-25T00:00:00"/>
        <d v="2024-03-26T00:00:00"/>
        <d v="2024-03-27T00:00:00"/>
        <d v="2024-03-28T00:00:00"/>
        <d v="2024-03-29T00:00:00"/>
        <d v="2024-03-30T00:00:00"/>
        <d v="2024-03-31T00:00:00"/>
        <d v="2024-04-01T00:00:00"/>
        <d v="2024-04-02T00:00:00"/>
        <d v="2024-04-03T00:00:00"/>
        <d v="2024-04-04T00:00:00"/>
        <d v="2024-04-05T00:00:00"/>
        <d v="2024-04-06T00:00:00"/>
        <d v="2024-04-07T00:00:00"/>
        <d v="2024-04-08T00:00:00"/>
        <d v="2024-04-09T00:00:00"/>
        <d v="2024-04-10T00:00:00"/>
        <d v="2024-04-11T00:00:00"/>
        <d v="2024-04-12T00:00:00"/>
        <d v="2024-04-13T00:00:00"/>
        <d v="2024-04-14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0T00:00:00"/>
        <d v="2024-05-11T00:00:00"/>
        <d v="2024-05-12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d v="2024-07-01T00:00:00"/>
        <d v="2024-07-02T00:00:00"/>
        <d v="2024-07-03T00:00:00"/>
        <d v="2024-07-04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19T00:00:00"/>
        <d v="2024-07-20T00:00:00"/>
        <d v="2024-07-21T00:00:00"/>
        <d v="2024-07-22T00:00:00"/>
        <d v="2024-07-23T00:00:00"/>
        <d v="2024-07-24T00:00:00"/>
        <d v="2024-07-25T00:00:00"/>
        <d v="2024-07-26T00:00:00"/>
        <d v="2024-07-27T00:00:00"/>
        <d v="2024-07-28T00:00:00"/>
        <d v="2024-07-29T00:00:00"/>
        <d v="2024-07-30T00:00:00"/>
        <d v="2024-07-31T00:00:00"/>
        <d v="2024-08-01T00:00:00"/>
        <d v="2024-08-02T00:00:00"/>
        <d v="2024-08-03T00:00:00"/>
        <d v="2024-08-04T00:00:00"/>
        <d v="2024-08-05T00:00:00"/>
        <d v="2024-08-06T00:00:00"/>
        <d v="2024-08-07T00:00:00"/>
        <d v="2024-08-08T00:00:00"/>
        <d v="2024-08-09T00:00:00"/>
        <d v="2024-08-10T00:00:00"/>
        <d v="2024-08-11T00:00:00"/>
        <d v="2024-08-12T00:00:00"/>
        <d v="2024-08-13T00:00:00"/>
        <d v="2024-08-14T00:00:00"/>
        <d v="2024-08-15T00:00:00"/>
        <d v="2024-08-16T00:00:00"/>
        <d v="2024-08-17T00:00:00"/>
        <d v="2024-08-18T00:00:00"/>
        <d v="2024-08-19T00:00:00"/>
        <d v="2024-08-20T00:00:00"/>
        <d v="2024-08-21T00:00:00"/>
        <d v="2024-08-22T00:00:00"/>
        <d v="2024-08-23T00:00:00"/>
        <d v="2024-08-24T00:00:00"/>
        <d v="2024-08-25T00:00:00"/>
        <d v="2024-08-26T00:00:00"/>
        <d v="2024-08-27T00:00:00"/>
        <d v="2024-08-28T00:00:00"/>
        <d v="2024-08-29T00:00:00"/>
        <d v="2024-08-30T00:00:00"/>
        <d v="2024-08-31T00:00:00"/>
        <d v="2024-09-01T00:00:00"/>
        <d v="2024-09-02T00:00:00"/>
        <d v="2024-09-03T00:00:00"/>
        <d v="2024-09-04T00:00:00"/>
        <d v="2024-09-05T00:00:00"/>
        <d v="2024-09-06T00:00:00"/>
        <d v="2024-09-07T00:00:00"/>
        <d v="2024-09-08T00:00:00"/>
        <d v="2024-09-09T00:00:00"/>
        <d v="2024-09-10T00:00:00"/>
        <d v="2024-09-11T00:00:00"/>
        <d v="2024-09-12T00:00:00"/>
        <d v="2024-09-13T00:00:00"/>
        <d v="2024-09-14T00:00:00"/>
        <d v="2024-09-15T00:00:00"/>
        <d v="2024-09-16T00:00:00"/>
        <d v="2024-09-17T00:00:00"/>
        <d v="2024-09-18T00:00:00"/>
        <d v="2024-09-19T00:00:00"/>
        <d v="2024-09-20T00:00:00"/>
        <d v="2024-09-21T00:00:00"/>
        <d v="2024-09-22T00:00:00"/>
        <d v="2024-09-23T00:00:00"/>
        <d v="2024-09-24T00:00:00"/>
        <d v="2024-09-25T00:00:00"/>
        <d v="2024-09-26T00:00:00"/>
        <d v="2024-09-27T00:00:00"/>
        <d v="2024-09-28T00:00:00"/>
        <d v="2024-09-29T00:00:00"/>
        <d v="2024-09-30T00:00:00"/>
        <d v="2024-10-01T00:00:00"/>
        <d v="2024-10-02T00:00:00"/>
        <d v="2024-10-03T00:00:00"/>
        <d v="2024-10-04T00:00:00"/>
        <d v="2024-10-05T00:00:00"/>
        <d v="2024-10-06T00:00:00"/>
        <d v="2024-10-07T00:00:00"/>
        <d v="2024-10-08T00:00:00"/>
        <d v="2024-10-09T00:00:00"/>
        <d v="2024-10-10T00:00:00"/>
        <d v="2024-10-11T00:00:00"/>
        <d v="2024-10-12T00:00:00"/>
        <d v="2024-10-13T00:00:00"/>
        <d v="2024-10-14T00:00:00"/>
        <d v="2024-10-15T00:00:00"/>
        <d v="2024-10-16T00:00:00"/>
        <d v="2024-10-17T00:00:00"/>
        <d v="2024-10-18T00:00:00"/>
        <d v="2024-10-19T00:00:00"/>
        <d v="2024-10-20T00:00:00"/>
        <d v="2024-10-21T00:00:00"/>
        <d v="2024-10-22T00:00:00"/>
        <d v="2024-10-23T00:00:00"/>
        <d v="2024-10-24T00:00:00"/>
        <d v="2024-10-25T00:00:00"/>
        <d v="2024-10-26T00:00:00"/>
        <d v="2024-10-27T00:00:00"/>
        <d v="2024-10-28T00:00:00"/>
        <d v="2024-10-29T00:00:00"/>
        <d v="2024-10-30T00:00:00"/>
        <d v="2024-10-31T00:00:00"/>
        <d v="2024-11-01T00:00:00"/>
        <d v="2024-11-02T00:00:00"/>
        <d v="2024-11-03T00:00:00"/>
        <d v="2024-11-04T00:00:00"/>
        <d v="2024-11-05T00:00:00"/>
        <d v="2024-11-06T00:00:00"/>
        <d v="2024-11-07T00:00:00"/>
        <d v="2024-11-08T00:00:00"/>
        <d v="2024-11-09T00:00:00"/>
        <d v="2024-11-10T00:00:00"/>
        <d v="2024-11-11T00:00:00"/>
        <d v="2024-11-12T00:00:00"/>
        <d v="2024-11-13T00:00:00"/>
        <d v="2024-11-14T00:00:00"/>
        <d v="2024-11-15T00:00:00"/>
        <d v="2024-11-16T00:00:00"/>
        <d v="2024-11-17T00:00:00"/>
        <d v="2024-11-18T00:00:00"/>
        <d v="2024-11-19T00:00:00"/>
        <d v="2024-11-20T00:00:00"/>
        <d v="2024-11-21T00:00:00"/>
        <d v="2024-11-22T00:00:00"/>
        <d v="2024-11-23T00:00:00"/>
        <d v="2024-11-24T00:00:00"/>
        <d v="2024-11-25T00:00:00"/>
        <d v="2024-11-26T00:00:00"/>
        <d v="2024-11-27T00:00:00"/>
        <d v="2024-11-28T00:00:00"/>
        <d v="2024-11-29T00:00:00"/>
        <d v="2024-11-30T00:00:00"/>
        <d v="2024-12-01T00:00:00"/>
        <d v="2024-12-02T00:00:00"/>
        <d v="2024-12-03T00:00:00"/>
        <d v="2024-12-04T00:00:00"/>
        <d v="2024-12-05T00:00:00"/>
        <d v="2024-12-06T00:00:00"/>
        <d v="2024-12-07T00:00:00"/>
        <d v="2024-12-08T00:00:00"/>
        <d v="2024-12-09T00:00:00"/>
        <d v="2024-12-10T00:00:00"/>
        <d v="2024-12-11T00:00:00"/>
        <d v="2024-12-12T00:00:00"/>
        <d v="2024-12-13T00:00:00"/>
        <d v="2024-12-14T00:00:00"/>
        <d v="2024-12-15T00:00:00"/>
        <d v="2024-12-16T00:00:00"/>
        <d v="2024-12-17T00:00:00"/>
        <d v="2024-12-18T00:00:00"/>
        <d v="2024-12-19T00:00:00"/>
        <d v="2024-12-20T00:00:00"/>
        <d v="2024-12-21T00:00:00"/>
        <d v="2024-12-22T00:00:00"/>
        <d v="2024-12-23T00:00:00"/>
        <d v="2024-12-24T00:00:00"/>
        <d v="2024-12-25T00:00:00"/>
        <d v="2024-12-26T00:00:00"/>
        <d v="2024-12-27T00:00:00"/>
        <d v="2024-12-28T00:00:00"/>
        <d v="2024-12-29T00:00:00"/>
        <d v="2024-12-30T00:00:00"/>
        <d v="2024-12-31T00:00:00"/>
        <d v="2025-01-01T00:00:00"/>
        <d v="2025-01-02T00:00:00"/>
        <d v="2025-01-03T00:00:00"/>
        <d v="2025-01-04T00:00:00"/>
        <d v="2025-01-05T00:00:00"/>
        <d v="2025-01-06T00:00:00"/>
        <d v="2025-01-07T00:00:00"/>
        <d v="2025-01-08T00:00:00"/>
        <d v="2025-01-09T00:00:00"/>
        <d v="2025-01-10T00:00:00"/>
        <d v="2025-01-11T00:00:00"/>
        <d v="2025-01-12T00:00:00"/>
        <d v="2025-01-13T00:00:00"/>
        <d v="2025-01-14T00:00:00"/>
        <d v="2025-01-15T00:00:00"/>
        <d v="2025-01-16T00:00:00"/>
        <d v="2025-01-17T00:00:00"/>
        <d v="2025-01-18T00:00:00"/>
        <d v="2025-01-19T00:00:00"/>
        <d v="2025-01-20T00:00:00"/>
        <d v="2025-01-21T00:00:00"/>
        <d v="2025-01-22T00:00:00"/>
        <d v="2025-01-23T00:00:00"/>
        <d v="2025-01-24T00:00:00"/>
        <d v="2025-01-25T00:00:00"/>
        <d v="2025-01-26T00:00:00"/>
        <d v="2025-01-27T00:00:00"/>
        <d v="2025-01-28T00:00:00"/>
        <d v="2025-01-29T00:00:00"/>
        <d v="2025-01-30T00:00:00"/>
        <d v="2025-01-31T00:00:00"/>
        <d v="2025-02-01T00:00:00"/>
        <d v="2025-02-02T00:00:00"/>
        <d v="2025-02-03T00:00:00"/>
        <d v="2025-02-04T00:00:00"/>
        <d v="2025-02-05T00:00:00"/>
        <d v="2025-02-06T00:00:00"/>
        <d v="2025-02-07T00:00:00"/>
        <d v="2025-02-08T00:00:00"/>
        <d v="2025-02-09T00:00:00"/>
        <d v="2025-02-10T00:00:00"/>
        <d v="2025-02-11T00:00:00"/>
        <d v="2025-02-12T00:00:00"/>
        <d v="2025-02-13T00:00:00"/>
        <d v="2025-02-14T00:00:00"/>
        <d v="2025-02-15T00:00:00"/>
        <d v="2025-02-16T00:00:00"/>
        <d v="2025-02-17T00:00:00"/>
        <d v="2025-02-18T00:00:00"/>
        <d v="2025-02-19T00:00:00"/>
        <d v="2025-02-20T00:00:00"/>
        <d v="2025-02-21T00:00:00"/>
        <d v="2025-02-22T00:00:00"/>
        <d v="2025-02-23T00:00:00"/>
        <d v="2025-02-24T00:00:00"/>
        <d v="2025-02-25T00:00:00"/>
        <d v="2025-02-26T00:00:00"/>
        <d v="2025-02-27T00:00:00"/>
        <d v="2025-02-28T00:00:00"/>
        <d v="2025-03-01T00:00:00"/>
        <d v="2025-03-02T00:00:00"/>
        <d v="2025-03-03T00:00:00"/>
        <d v="2025-03-04T00:00:00"/>
        <d v="2025-03-05T00:00:00"/>
        <d v="2025-03-06T00:00:00"/>
        <d v="2025-03-07T00:00:00"/>
        <d v="2025-03-08T00:00:00"/>
        <d v="2025-03-09T00:00:00"/>
        <d v="2025-03-10T00:00:00"/>
        <d v="2025-03-11T00:00:00"/>
        <d v="2025-03-12T00:00:00"/>
        <d v="2025-03-13T00:00:00"/>
        <d v="2025-03-14T00:00:00"/>
        <d v="2025-03-15T00:00:00"/>
        <d v="2025-03-16T00:00:00"/>
        <d v="2025-03-17T00:00:00"/>
        <d v="2025-03-18T00:00:00"/>
        <d v="2025-03-19T00:00:00"/>
        <d v="2025-03-20T00:00:00"/>
        <d v="2025-03-21T00:00:00"/>
        <d v="2025-03-22T00:00:00"/>
        <d v="2025-03-23T00:00:00"/>
        <d v="2025-03-24T00:00:00"/>
        <d v="2025-03-25T00:00:00"/>
        <d v="2025-03-26T00:00:00"/>
        <d v="2025-03-27T00:00:00"/>
        <d v="2025-03-28T00:00:00"/>
        <d v="2025-03-29T00:00:00"/>
        <d v="2025-03-30T00:00:00"/>
        <d v="2025-03-31T00:00:00"/>
        <d v="2025-04-01T00:00:00"/>
        <d v="2025-04-02T00:00:00"/>
        <d v="2025-04-03T00:00:00"/>
        <d v="2025-04-04T00:00:00"/>
        <d v="2025-04-05T00:00:00"/>
        <d v="2025-04-06T00:00:00"/>
        <d v="2025-04-07T00:00:00"/>
        <d v="2025-04-08T00:00:00"/>
        <d v="2025-04-09T00:00:00"/>
        <d v="2025-04-10T00:00:00"/>
        <d v="2025-04-11T00:00:00"/>
        <d v="2025-04-12T00:00:00"/>
        <d v="2025-04-13T00:00:00"/>
        <d v="2025-04-14T00:00:00"/>
        <d v="2025-04-15T00:00:00"/>
        <d v="2025-04-16T00:00:00"/>
        <d v="2025-04-17T00:00:00"/>
        <d v="2025-04-18T00:00:00"/>
        <d v="2025-04-19T00:00:00"/>
        <d v="2025-04-20T00:00:00"/>
        <d v="2025-04-21T00:00:00"/>
        <d v="2025-04-22T00:00:00"/>
        <d v="2025-04-23T00:00:00"/>
        <d v="2025-04-24T00:00:00"/>
        <d v="2025-04-25T00:00:00"/>
        <d v="2025-04-26T00:00:00"/>
        <d v="2025-04-27T00:00:00"/>
        <d v="2025-04-28T00:00:00"/>
        <d v="2025-04-29T00:00:00"/>
        <d v="2025-04-30T00:00:00"/>
        <d v="2025-05-01T00:00:00"/>
        <d v="2025-05-02T00:00:00"/>
        <d v="2025-05-03T00:00:00"/>
        <d v="2025-05-04T00:00:00"/>
        <d v="2025-05-05T00:00:00"/>
        <d v="2025-05-06T00:00:00"/>
        <d v="2025-05-07T00:00:00"/>
        <d v="2025-05-08T00:00:00"/>
        <d v="2025-05-09T00:00:00"/>
        <d v="2025-05-10T00:00:00"/>
        <d v="2025-05-11T00:00:00"/>
        <d v="2025-05-12T00:00:00"/>
        <d v="2025-05-13T00:00:00"/>
        <d v="2025-05-14T00:00:00"/>
        <d v="2025-05-15T00:00:00"/>
        <d v="2025-05-16T00:00:00"/>
        <d v="2025-05-17T00:00:00"/>
        <d v="2025-05-18T00:00:00"/>
        <d v="2025-05-19T00:00:00"/>
        <d v="2025-05-20T00:00:00"/>
        <d v="2025-05-21T00:00:00"/>
        <d v="2025-05-22T00:00:00"/>
        <d v="2025-05-23T00:00:00"/>
        <d v="2025-05-24T00:00:00"/>
        <d v="2025-05-25T00:00:00"/>
        <d v="2025-05-26T00:00:00"/>
        <d v="2025-05-27T00:00:00"/>
        <d v="2025-05-28T00:00:00"/>
        <d v="2025-05-29T00:00:00"/>
        <d v="2025-05-30T00:00:00"/>
        <d v="2025-05-31T00:00:00"/>
        <d v="2025-06-01T00:00:00"/>
        <d v="2025-06-02T00:00:00"/>
        <d v="2025-06-03T00:00:00"/>
        <d v="2025-06-04T00:00:00"/>
        <d v="2025-06-05T00:00:00"/>
        <d v="2025-06-06T00:00:00"/>
        <d v="2025-06-07T00:00:00"/>
        <d v="2025-06-08T00:00:00"/>
        <d v="2025-06-09T00:00:00"/>
        <d v="2025-06-10T00:00:00"/>
        <d v="2025-06-11T00:00:00"/>
        <d v="2025-06-12T00:00:00"/>
        <d v="2025-06-13T00:00:00"/>
        <d v="2025-06-14T00:00:00"/>
        <d v="2025-06-15T00:00:00"/>
        <d v="2025-06-16T00:00:00"/>
        <d v="2025-06-17T00:00:00"/>
        <d v="2025-06-18T00:00:00"/>
        <d v="2025-06-19T00:00:00"/>
        <d v="2025-06-20T00:00:00"/>
        <d v="2025-06-21T00:00:00"/>
        <d v="2025-06-22T00:00:00"/>
        <d v="2025-06-23T00:00:00"/>
        <d v="2025-06-24T00:00:00"/>
        <d v="2025-06-25T00:00:00"/>
        <d v="2025-06-26T00:00:00"/>
        <d v="2025-06-27T00:00:00"/>
        <d v="2025-06-28T00:00:00"/>
        <d v="2025-06-29T00:00:00"/>
        <d v="2025-06-30T00:00:00"/>
        <d v="2025-07-01T00:00:00"/>
        <d v="2025-07-02T00:00:00"/>
        <d v="2025-07-03T00:00:00"/>
        <d v="2025-07-04T00:00:00"/>
        <d v="2025-07-05T00:00:00"/>
        <d v="2025-07-06T00:00:00"/>
        <d v="2025-07-07T00:00:00"/>
        <d v="2025-07-08T00:00:00"/>
        <d v="2025-07-09T00:00:00"/>
        <d v="2025-07-10T00:00:00"/>
        <d v="2025-07-11T00:00:00"/>
        <d v="2025-07-12T00:00:00"/>
        <d v="2025-07-13T00:00:00"/>
        <d v="2025-07-14T00:00:00"/>
        <d v="2025-07-15T00:00:00"/>
        <d v="2025-07-16T00:00:00"/>
        <d v="2025-07-17T00:00:00"/>
        <d v="2025-07-18T00:00:00"/>
        <d v="2025-07-19T00:00:00"/>
        <d v="2025-07-20T00:00:00"/>
        <d v="2025-07-21T00:00:00"/>
        <d v="2025-07-22T00:00:00"/>
        <d v="2025-07-23T00:00:00"/>
        <d v="2025-07-24T00:00:00"/>
        <d v="2025-07-25T00:00:00"/>
        <d v="2025-07-26T00:00:00"/>
        <d v="2025-07-27T00:00:00"/>
        <d v="2025-07-28T00:00:00"/>
        <d v="2025-07-29T00:00:00"/>
        <d v="2025-07-30T00:00:00"/>
        <d v="2025-07-31T00:00:00"/>
        <d v="2025-08-01T00:00:00"/>
        <d v="2025-08-02T00:00:00"/>
        <d v="2025-08-03T00:00:00"/>
        <d v="2025-08-04T00:00:00"/>
        <d v="2025-08-05T00:00:00"/>
        <d v="2025-08-06T00:00:00"/>
        <d v="2025-08-07T00:00:00"/>
        <d v="2025-08-08T00:00:00"/>
        <d v="2025-08-09T00:00:00"/>
        <d v="2025-08-10T00:00:00"/>
        <d v="2025-08-11T00:00:00"/>
        <d v="2025-08-12T00:00:00"/>
        <d v="2025-08-13T00:00:00"/>
        <d v="2025-08-14T00:00:00"/>
        <d v="2025-08-15T00:00:00"/>
        <d v="2025-08-16T00:00:00"/>
        <d v="2025-08-17T00:00:00"/>
        <d v="2025-08-18T00:00:00"/>
        <d v="2025-08-19T00:00:00"/>
        <d v="2025-08-20T00:00:00"/>
        <d v="2025-08-21T00:00:00"/>
        <d v="2025-08-22T00:00:00"/>
        <d v="2025-08-23T00:00:00"/>
        <d v="2025-08-24T00:00:00"/>
        <d v="2025-08-25T00:00:00"/>
        <d v="2025-08-26T00:00:00"/>
        <d v="2025-08-27T00:00:00"/>
        <d v="2025-08-28T00:00:00"/>
        <d v="2025-08-29T00:00:00"/>
        <d v="2025-08-30T00:00:00"/>
        <d v="2025-08-31T00:00:00"/>
        <d v="2025-09-01T00:00:00"/>
        <d v="2025-09-02T00:00:00"/>
        <d v="2025-09-03T00:00:00"/>
        <d v="2025-09-04T00:00:00"/>
        <d v="2025-09-05T00:00:00"/>
        <d v="2025-09-06T00:00:00"/>
        <d v="2025-09-07T00:00:00"/>
        <d v="2025-09-08T00:00:00"/>
        <d v="2025-09-09T00:00:00"/>
        <d v="2025-09-10T00:00:00"/>
        <d v="2025-09-11T00:00:00"/>
        <d v="2025-09-12T00:00:00"/>
        <d v="2025-09-13T00:00:00"/>
        <d v="2025-09-14T00:00:00"/>
        <d v="2025-09-15T00:00:00"/>
        <d v="2025-09-16T00:00:00"/>
        <d v="2025-09-17T00:00:00"/>
        <d v="2025-09-18T00:00:00"/>
        <d v="2025-09-19T00:00:00"/>
        <d v="2025-09-20T00:00:00"/>
        <d v="2025-09-21T00:00:00"/>
        <d v="2025-09-22T00:00:00"/>
        <d v="2025-09-23T00:00:00"/>
        <d v="2025-09-24T00:00:00"/>
        <d v="2025-09-25T00:00:00"/>
        <d v="2025-09-26T00:00:00"/>
      </sharedItems>
      <fieldGroup par="12"/>
    </cacheField>
    <cacheField name="Region" numFmtId="0">
      <sharedItems count="4">
        <s v="East"/>
        <s v="West"/>
        <s v="North"/>
        <s v="South"/>
      </sharedItems>
    </cacheField>
    <cacheField name="State" numFmtId="0">
      <sharedItems count="6">
        <s v="RJ"/>
        <s v="MH"/>
        <s v="GJ"/>
        <s v="TN"/>
        <s v="DL"/>
        <s v="KA"/>
      </sharedItems>
    </cacheField>
    <cacheField name="Product Category" numFmtId="0">
      <sharedItems count="3">
        <s v="Office Supplies"/>
        <s v="Electronics"/>
        <s v="Furniture"/>
      </sharedItems>
    </cacheField>
    <cacheField name="Product Name" numFmtId="0">
      <sharedItems count="8">
        <s v="Mobile"/>
        <s v="Printer"/>
        <s v="Desk"/>
        <s v="Chair"/>
        <s v="Pen"/>
        <s v="Monitor"/>
        <s v="Tablet"/>
        <s v="Laptop"/>
      </sharedItems>
    </cacheField>
    <cacheField name="Quantity Sold" numFmtId="0">
      <sharedItems containsSemiMixedTypes="0" containsString="0" containsNumber="1" containsInteger="1" minValue="1" maxValue="24" count="24">
        <n v="14"/>
        <n v="23"/>
        <n v="13"/>
        <n v="15"/>
        <n v="17"/>
        <n v="20"/>
        <n v="18"/>
        <n v="2"/>
        <n v="4"/>
        <n v="1"/>
        <n v="5"/>
        <n v="19"/>
        <n v="8"/>
        <n v="12"/>
        <n v="9"/>
        <n v="7"/>
        <n v="10"/>
        <n v="11"/>
        <n v="22"/>
        <n v="3"/>
        <n v="6"/>
        <n v="21"/>
        <n v="16"/>
        <n v="24"/>
      </sharedItems>
    </cacheField>
    <cacheField name="Sales Amount" numFmtId="0">
      <sharedItems containsSemiMixedTypes="0" containsString="0" containsNumber="1" containsInteger="1" minValue="612" maxValue="74602" count="992">
        <n v="67891"/>
        <n v="14294"/>
        <n v="58502"/>
        <n v="36031"/>
        <n v="53315"/>
        <n v="5486"/>
        <n v="32798"/>
        <n v="1981"/>
        <n v="56908"/>
        <n v="69767"/>
        <n v="17335"/>
        <n v="28298"/>
        <n v="65387"/>
        <n v="19977"/>
        <n v="17766"/>
        <n v="44026"/>
        <n v="12389"/>
        <n v="24835"/>
        <n v="11754"/>
        <n v="11942"/>
        <n v="46789"/>
        <n v="54247"/>
        <n v="37827"/>
        <n v="16699"/>
        <n v="73327"/>
        <n v="612"/>
        <n v="20081"/>
        <n v="60222"/>
        <n v="17023"/>
        <n v="67460"/>
        <n v="20052"/>
        <n v="11308"/>
        <n v="73025"/>
        <n v="24120"/>
        <n v="1387"/>
        <n v="32302"/>
        <n v="26549"/>
        <n v="8346"/>
        <n v="46720"/>
        <n v="46663"/>
        <n v="4265"/>
        <n v="45770"/>
        <n v="23431"/>
        <n v="56133"/>
        <n v="52413"/>
        <n v="26491"/>
        <n v="55345"/>
        <n v="55812"/>
        <n v="11061"/>
        <n v="17401"/>
        <n v="63375"/>
        <n v="26417"/>
        <n v="62620"/>
        <n v="2488"/>
        <n v="14756"/>
        <n v="28730"/>
        <n v="60278"/>
        <n v="46333"/>
        <n v="23125"/>
        <n v="32588"/>
        <n v="41667"/>
        <n v="71791"/>
        <n v="65803"/>
        <n v="4617"/>
        <n v="61210"/>
        <n v="67554"/>
        <n v="31449"/>
        <n v="23047"/>
        <n v="68636"/>
        <n v="65119"/>
        <n v="62342"/>
        <n v="27490"/>
        <n v="16693"/>
        <n v="30609"/>
        <n v="19733"/>
        <n v="35010"/>
        <n v="1806"/>
        <n v="4349"/>
        <n v="12860"/>
        <n v="46300"/>
        <n v="37463"/>
        <n v="54830"/>
        <n v="52207"/>
        <n v="19189"/>
        <n v="29584"/>
        <n v="40887"/>
        <n v="3142"/>
        <n v="42637"/>
        <n v="56061"/>
        <n v="62760"/>
        <n v="15938"/>
        <n v="48942"/>
        <n v="3494"/>
        <n v="2313"/>
        <n v="55776"/>
        <n v="41743"/>
        <n v="63412"/>
        <n v="60772"/>
        <n v="42551"/>
        <n v="66118"/>
        <n v="2420"/>
        <n v="2593"/>
        <n v="13405"/>
        <n v="24851"/>
        <n v="31481"/>
        <n v="74403"/>
        <n v="71321"/>
        <n v="20374"/>
        <n v="51431"/>
        <n v="8174"/>
        <n v="51016"/>
        <n v="61186"/>
        <n v="69712"/>
        <n v="2926"/>
        <n v="68998"/>
        <n v="30443"/>
        <n v="66895"/>
        <n v="45316"/>
        <n v="4638"/>
        <n v="4517"/>
        <n v="10951"/>
        <n v="63456"/>
        <n v="10778"/>
        <n v="44264"/>
        <n v="1634"/>
        <n v="63443"/>
        <n v="54818"/>
        <n v="60628"/>
        <n v="22369"/>
        <n v="5539"/>
        <n v="21781"/>
        <n v="10942"/>
        <n v="74288"/>
        <n v="28086"/>
        <n v="53553"/>
        <n v="50989"/>
        <n v="67587"/>
        <n v="13125"/>
        <n v="34897"/>
        <n v="59171"/>
        <n v="67397"/>
        <n v="26649"/>
        <n v="60530"/>
        <n v="70406"/>
        <n v="5783"/>
        <n v="8110"/>
        <n v="43826"/>
        <n v="15424"/>
        <n v="1369"/>
        <n v="1514"/>
        <n v="10603"/>
        <n v="33958"/>
        <n v="23748"/>
        <n v="44016"/>
        <n v="29561"/>
        <n v="24670"/>
        <n v="8524"/>
        <n v="44303"/>
        <n v="19796"/>
        <n v="18757"/>
        <n v="13355"/>
        <n v="20525"/>
        <n v="4958"/>
        <n v="64110"/>
        <n v="71343"/>
        <n v="50331"/>
        <n v="43927"/>
        <n v="39006"/>
        <n v="6168"/>
        <n v="47695"/>
        <n v="73733"/>
        <n v="24917"/>
        <n v="11251"/>
        <n v="46718"/>
        <n v="7852"/>
        <n v="29427"/>
        <n v="41594"/>
        <n v="54622"/>
        <n v="29993"/>
        <n v="74039"/>
        <n v="32207"/>
        <n v="69314"/>
        <n v="7796"/>
        <n v="25898"/>
        <n v="36342"/>
        <n v="13761"/>
        <n v="57204"/>
        <n v="67673"/>
        <n v="32281"/>
        <n v="14152"/>
        <n v="5603"/>
        <n v="26000"/>
        <n v="36029"/>
        <n v="18952"/>
        <n v="49893"/>
        <n v="31674"/>
        <n v="64950"/>
        <n v="35936"/>
        <n v="47906"/>
        <n v="63559"/>
        <n v="16454"/>
        <n v="12856"/>
        <n v="2687"/>
        <n v="35598"/>
        <n v="21725"/>
        <n v="4106"/>
        <n v="58120"/>
        <n v="33328"/>
        <n v="26989"/>
        <n v="14887"/>
        <n v="69963"/>
        <n v="72332"/>
        <n v="3091"/>
        <n v="49016"/>
        <n v="62561"/>
        <n v="67236"/>
        <n v="62253"/>
        <n v="11587"/>
        <n v="31316"/>
        <n v="23908"/>
        <n v="636"/>
        <n v="17913"/>
        <n v="60000"/>
        <n v="56858"/>
        <n v="66697"/>
        <n v="33354"/>
        <n v="16822"/>
        <n v="7468"/>
        <n v="28018"/>
        <n v="52425"/>
        <n v="60348"/>
        <n v="2200"/>
        <n v="23699"/>
        <n v="45089"/>
        <n v="32615"/>
        <n v="62434"/>
        <n v="54816"/>
        <n v="6020"/>
        <n v="36955"/>
        <n v="42105"/>
        <n v="15455"/>
        <n v="44549"/>
        <n v="14417"/>
        <n v="70793"/>
        <n v="65425"/>
        <n v="70769"/>
        <n v="31454"/>
        <n v="73117"/>
        <n v="41958"/>
        <n v="21613"/>
        <n v="44439"/>
        <n v="29845"/>
        <n v="46813"/>
        <n v="69666"/>
        <n v="48361"/>
        <n v="49798"/>
        <n v="47721"/>
        <n v="45442"/>
        <n v="3953"/>
        <n v="55435"/>
        <n v="43870"/>
        <n v="8828"/>
        <n v="16034"/>
        <n v="36820"/>
        <n v="49670"/>
        <n v="9140"/>
        <n v="30549"/>
        <n v="6118"/>
        <n v="56553"/>
        <n v="44437"/>
        <n v="70224"/>
        <n v="12707"/>
        <n v="66274"/>
        <n v="33472"/>
        <n v="11299"/>
        <n v="71588"/>
        <n v="29416"/>
        <n v="70963"/>
        <n v="37658"/>
        <n v="72196"/>
        <n v="62010"/>
        <n v="59192"/>
        <n v="62244"/>
        <n v="16310"/>
        <n v="5626"/>
        <n v="30509"/>
        <n v="692"/>
        <n v="36913"/>
        <n v="13316"/>
        <n v="39582"/>
        <n v="65548"/>
        <n v="51440"/>
        <n v="32630"/>
        <n v="40642"/>
        <n v="36968"/>
        <n v="31198"/>
        <n v="11155"/>
        <n v="48397"/>
        <n v="30575"/>
        <n v="9859"/>
        <n v="42556"/>
        <n v="52331"/>
        <n v="59691"/>
        <n v="33772"/>
        <n v="15171"/>
        <n v="27548"/>
        <n v="26463"/>
        <n v="44454"/>
        <n v="72809"/>
        <n v="1217"/>
        <n v="12176"/>
        <n v="4934"/>
        <n v="50310"/>
        <n v="5494"/>
        <n v="4734"/>
        <n v="69800"/>
        <n v="44449"/>
        <n v="37905"/>
        <n v="35372"/>
        <n v="42715"/>
        <n v="23685"/>
        <n v="43942"/>
        <n v="52259"/>
        <n v="41653"/>
        <n v="3081"/>
        <n v="52217"/>
        <n v="3263"/>
        <n v="55980"/>
        <n v="39259"/>
        <n v="25807"/>
        <n v="11564"/>
        <n v="38048"/>
        <n v="37445"/>
        <n v="48437"/>
        <n v="6976"/>
        <n v="52256"/>
        <n v="2882"/>
        <n v="50183"/>
        <n v="45776"/>
        <n v="33902"/>
        <n v="27446"/>
        <n v="74433"/>
        <n v="22835"/>
        <n v="45595"/>
        <n v="27697"/>
        <n v="22510"/>
        <n v="24623"/>
        <n v="3390"/>
        <n v="8526"/>
        <n v="69342"/>
        <n v="34165"/>
        <n v="9777"/>
        <n v="42739"/>
        <n v="48164"/>
        <n v="48508"/>
        <n v="15183"/>
        <n v="1170"/>
        <n v="18389"/>
        <n v="56112"/>
        <n v="45035"/>
        <n v="54819"/>
        <n v="22139"/>
        <n v="65212"/>
        <n v="17133"/>
        <n v="35160"/>
        <n v="69475"/>
        <n v="32672"/>
        <n v="59697"/>
        <n v="59347"/>
        <n v="12077"/>
        <n v="20676"/>
        <n v="44886"/>
        <n v="64472"/>
        <n v="41503"/>
        <n v="20496"/>
        <n v="36431"/>
        <n v="36210"/>
        <n v="35193"/>
        <n v="36240"/>
        <n v="17874"/>
        <n v="46413"/>
        <n v="66525"/>
        <n v="45016"/>
        <n v="26569"/>
        <n v="56733"/>
        <n v="59549"/>
        <n v="39678"/>
        <n v="33321"/>
        <n v="52227"/>
        <n v="61435"/>
        <n v="17499"/>
        <n v="63022"/>
        <n v="39212"/>
        <n v="65051"/>
        <n v="40672"/>
        <n v="34222"/>
        <n v="11125"/>
        <n v="67665"/>
        <n v="7359"/>
        <n v="42109"/>
        <n v="43807"/>
        <n v="22339"/>
        <n v="27716"/>
        <n v="53453"/>
        <n v="61093"/>
        <n v="72575"/>
        <n v="50022"/>
        <n v="5386"/>
        <n v="7985"/>
        <n v="31955"/>
        <n v="17267"/>
        <n v="28953"/>
        <n v="53942"/>
        <n v="52377"/>
        <n v="12726"/>
        <n v="23088"/>
        <n v="32209"/>
        <n v="48288"/>
        <n v="37519"/>
        <n v="45448"/>
        <n v="65633"/>
        <n v="66958"/>
        <n v="28026"/>
        <n v="73993"/>
        <n v="52698"/>
        <n v="43895"/>
        <n v="24531"/>
        <n v="38201"/>
        <n v="26439"/>
        <n v="49645"/>
        <n v="20824"/>
        <n v="23367"/>
        <n v="703"/>
        <n v="17044"/>
        <n v="16399"/>
        <n v="29563"/>
        <n v="4248"/>
        <n v="67129"/>
        <n v="21384"/>
        <n v="25683"/>
        <n v="71746"/>
        <n v="19759"/>
        <n v="36459"/>
        <n v="33957"/>
        <n v="2603"/>
        <n v="66401"/>
        <n v="16603"/>
        <n v="12891"/>
        <n v="29401"/>
        <n v="68414"/>
        <n v="50857"/>
        <n v="38937"/>
        <n v="36003"/>
        <n v="41758"/>
        <n v="34224"/>
        <n v="64786"/>
        <n v="15408"/>
        <n v="51126"/>
        <n v="37728"/>
        <n v="23886"/>
        <n v="47254"/>
        <n v="28802"/>
        <n v="61315"/>
        <n v="63844"/>
        <n v="36118"/>
        <n v="61614"/>
        <n v="70630"/>
        <n v="26025"/>
        <n v="14834"/>
        <n v="63267"/>
        <n v="7144"/>
        <n v="33433"/>
        <n v="43969"/>
        <n v="34187"/>
        <n v="53156"/>
        <n v="17875"/>
        <n v="65706"/>
        <n v="37107"/>
        <n v="24493"/>
        <n v="46787"/>
        <n v="71696"/>
        <n v="70514"/>
        <n v="8710"/>
        <n v="11422"/>
        <n v="36789"/>
        <n v="33840"/>
        <n v="40350"/>
        <n v="57484"/>
        <n v="11594"/>
        <n v="33918"/>
        <n v="6241"/>
        <n v="72874"/>
        <n v="69298"/>
        <n v="71032"/>
        <n v="22664"/>
        <n v="36095"/>
        <n v="30757"/>
        <n v="14711"/>
        <n v="5732"/>
        <n v="68253"/>
        <n v="53191"/>
        <n v="26113"/>
        <n v="14526"/>
        <n v="54035"/>
        <n v="31408"/>
        <n v="52613"/>
        <n v="20110"/>
        <n v="47146"/>
        <n v="63685"/>
        <n v="73067"/>
        <n v="48074"/>
        <n v="36682"/>
        <n v="1070"/>
        <n v="19788"/>
        <n v="30377"/>
        <n v="1417"/>
        <n v="65075"/>
        <n v="73018"/>
        <n v="39604"/>
        <n v="18562"/>
        <n v="62345"/>
        <n v="10441"/>
        <n v="61669"/>
        <n v="23970"/>
        <n v="60321"/>
        <n v="44935"/>
        <n v="5029"/>
        <n v="12692"/>
        <n v="74602"/>
        <n v="73262"/>
        <n v="34587"/>
        <n v="67177"/>
        <n v="5127"/>
        <n v="57041"/>
        <n v="68726"/>
        <n v="3755"/>
        <n v="57933"/>
        <n v="5713"/>
        <n v="19904"/>
        <n v="25880"/>
        <n v="19673"/>
        <n v="53527"/>
        <n v="24489"/>
        <n v="25019"/>
        <n v="22939"/>
        <n v="15495"/>
        <n v="24059"/>
        <n v="5521"/>
        <n v="21619"/>
        <n v="52039"/>
        <n v="39850"/>
        <n v="46723"/>
        <n v="26017"/>
        <n v="22750"/>
        <n v="67298"/>
        <n v="54699"/>
        <n v="60046"/>
        <n v="3827"/>
        <n v="30268"/>
        <n v="64918"/>
        <n v="43288"/>
        <n v="47330"/>
        <n v="52946"/>
        <n v="15660"/>
        <n v="57083"/>
        <n v="34498"/>
        <n v="27730"/>
        <n v="9576"/>
        <n v="69841"/>
        <n v="31585"/>
        <n v="56071"/>
        <n v="15215"/>
        <n v="6250"/>
        <n v="36403"/>
        <n v="72989"/>
        <n v="32593"/>
        <n v="34814"/>
        <n v="48725"/>
        <n v="35679"/>
        <n v="25838"/>
        <n v="70181"/>
        <n v="32601"/>
        <n v="3275"/>
        <n v="46119"/>
        <n v="46338"/>
        <n v="20039"/>
        <n v="57624"/>
        <n v="65649"/>
        <n v="27116"/>
        <n v="55067"/>
        <n v="37599"/>
        <n v="62299"/>
        <n v="25979"/>
        <n v="46672"/>
        <n v="56363"/>
        <n v="42543"/>
        <n v="15908"/>
        <n v="58480"/>
        <n v="16851"/>
        <n v="4631"/>
        <n v="45325"/>
        <n v="11849"/>
        <n v="61431"/>
        <n v="44754"/>
        <n v="38725"/>
        <n v="12953"/>
        <n v="19314"/>
        <n v="18763"/>
        <n v="16235"/>
        <n v="16330"/>
        <n v="48393"/>
        <n v="45173"/>
        <n v="45566"/>
        <n v="3873"/>
        <n v="10835"/>
        <n v="24241"/>
        <n v="11192"/>
        <n v="47795"/>
        <n v="46041"/>
        <n v="34557"/>
        <n v="67483"/>
        <n v="20083"/>
        <n v="23265"/>
        <n v="59787"/>
        <n v="24406"/>
        <n v="47025"/>
        <n v="38730"/>
        <n v="20020"/>
        <n v="52434"/>
        <n v="26066"/>
        <n v="73693"/>
        <n v="30634"/>
        <n v="10845"/>
        <n v="41685"/>
        <n v="71244"/>
        <n v="33955"/>
        <n v="28518"/>
        <n v="54719"/>
        <n v="46491"/>
        <n v="74116"/>
        <n v="9986"/>
        <n v="39362"/>
        <n v="59370"/>
        <n v="44356"/>
        <n v="31879"/>
        <n v="65229"/>
        <n v="28878"/>
        <n v="54853"/>
        <n v="50496"/>
        <n v="14531"/>
        <n v="66482"/>
        <n v="37183"/>
        <n v="18118"/>
        <n v="7087"/>
        <n v="63290"/>
        <n v="31980"/>
        <n v="21027"/>
        <n v="24069"/>
        <n v="11651"/>
        <n v="71594"/>
        <n v="59674"/>
        <n v="45239"/>
        <n v="33454"/>
        <n v="35803"/>
        <n v="35200"/>
        <n v="68068"/>
        <n v="67288"/>
        <n v="71545"/>
        <n v="38342"/>
        <n v="14400"/>
        <n v="2381"/>
        <n v="33537"/>
        <n v="2130"/>
        <n v="21289"/>
        <n v="46651"/>
        <n v="49420"/>
        <n v="67731"/>
        <n v="3762"/>
        <n v="67481"/>
        <n v="55222"/>
        <n v="51318"/>
        <n v="30432"/>
        <n v="7401"/>
        <n v="9097"/>
        <n v="64409"/>
        <n v="72891"/>
        <n v="8763"/>
        <n v="63793"/>
        <n v="26305"/>
        <n v="12374"/>
        <n v="14579"/>
        <n v="50350"/>
        <n v="73279"/>
        <n v="9518"/>
        <n v="50000"/>
        <n v="12600"/>
        <n v="57521"/>
        <n v="20300"/>
        <n v="63900"/>
        <n v="29937"/>
        <n v="47175"/>
        <n v="20442"/>
        <n v="21362"/>
        <n v="12169"/>
        <n v="54272"/>
        <n v="16416"/>
        <n v="11378"/>
        <n v="3485"/>
        <n v="74148"/>
        <n v="41735"/>
        <n v="19431"/>
        <n v="836"/>
        <n v="43433"/>
        <n v="46036"/>
        <n v="70004"/>
        <n v="51648"/>
        <n v="16779"/>
        <n v="69165"/>
        <n v="71886"/>
        <n v="74555"/>
        <n v="67170"/>
        <n v="54528"/>
        <n v="71628"/>
        <n v="18608"/>
        <n v="52995"/>
        <n v="57330"/>
        <n v="53009"/>
        <n v="66906"/>
        <n v="40019"/>
        <n v="50149"/>
        <n v="35024"/>
        <n v="34385"/>
        <n v="44869"/>
        <n v="31176"/>
        <n v="64593"/>
        <n v="48264"/>
        <n v="51299"/>
        <n v="72807"/>
        <n v="32423"/>
        <n v="43891"/>
        <n v="54164"/>
        <n v="67884"/>
        <n v="31527"/>
        <n v="35964"/>
        <n v="34985"/>
        <n v="19956"/>
        <n v="36054"/>
        <n v="47422"/>
        <n v="13909"/>
        <n v="69827"/>
        <n v="37139"/>
        <n v="64127"/>
        <n v="20192"/>
        <n v="54700"/>
        <n v="57915"/>
        <n v="18574"/>
        <n v="16049"/>
        <n v="30463"/>
        <n v="52765"/>
        <n v="16561"/>
        <n v="58726"/>
        <n v="29310"/>
        <n v="60506"/>
        <n v="23300"/>
        <n v="69960"/>
        <n v="58267"/>
        <n v="28554"/>
        <n v="45897"/>
        <n v="13733"/>
        <n v="25568"/>
        <n v="66227"/>
        <n v="70953"/>
        <n v="26332"/>
        <n v="14182"/>
        <n v="23883"/>
        <n v="58660"/>
        <n v="24166"/>
        <n v="59317"/>
        <n v="35142"/>
        <n v="42330"/>
        <n v="10734"/>
        <n v="58116"/>
        <n v="9721"/>
        <n v="11910"/>
        <n v="61913"/>
        <n v="1551"/>
        <n v="57063"/>
        <n v="45257"/>
        <n v="51757"/>
        <n v="807"/>
        <n v="57389"/>
        <n v="69395"/>
        <n v="36444"/>
        <n v="38634"/>
        <n v="27823"/>
        <n v="72262"/>
        <n v="26454"/>
        <n v="55521"/>
        <n v="70927"/>
        <n v="5492"/>
        <n v="2461"/>
        <n v="12997"/>
        <n v="33051"/>
        <n v="56255"/>
        <n v="13755"/>
        <n v="5067"/>
        <n v="49347"/>
        <n v="48503"/>
        <n v="20889"/>
        <n v="45023"/>
        <n v="62076"/>
        <n v="44419"/>
        <n v="3858"/>
        <n v="6198"/>
        <n v="67309"/>
        <n v="56305"/>
        <n v="31849"/>
        <n v="50748"/>
        <n v="44541"/>
        <n v="32454"/>
        <n v="8502"/>
        <n v="70283"/>
        <n v="20238"/>
        <n v="11203"/>
        <n v="49922"/>
        <n v="62399"/>
        <n v="12892"/>
        <n v="45224"/>
        <n v="32799"/>
        <n v="16141"/>
        <n v="6805"/>
        <n v="19282"/>
        <n v="21066"/>
        <n v="68266"/>
        <n v="7011"/>
        <n v="26677"/>
        <n v="5265"/>
        <n v="20854"/>
        <n v="24429"/>
        <n v="29320"/>
        <n v="30023"/>
        <n v="66663"/>
        <n v="14280"/>
        <n v="7089"/>
        <n v="35312"/>
        <n v="46439"/>
        <n v="51993"/>
        <n v="41453"/>
        <n v="66285"/>
        <n v="19809"/>
        <n v="54695"/>
        <n v="26401"/>
        <n v="24076"/>
        <n v="32008"/>
        <n v="25964"/>
        <n v="60781"/>
        <n v="16760"/>
        <n v="35940"/>
        <n v="57183"/>
        <n v="41930"/>
        <n v="2487"/>
        <n v="25605"/>
        <n v="13526"/>
        <n v="68809"/>
        <n v="46427"/>
        <n v="58035"/>
        <n v="43446"/>
        <n v="57061"/>
        <n v="10877"/>
        <n v="54092"/>
        <n v="7847"/>
        <n v="34276"/>
        <n v="4283"/>
        <n v="56298"/>
        <n v="4798"/>
        <n v="70704"/>
        <n v="55661"/>
        <n v="61152"/>
        <n v="34984"/>
        <n v="21422"/>
        <n v="34528"/>
        <n v="20816"/>
        <n v="17468"/>
        <n v="30766"/>
        <n v="24500"/>
        <n v="14511"/>
        <n v="3366"/>
        <n v="6398"/>
        <n v="18895"/>
        <n v="39519"/>
        <n v="4506"/>
        <n v="34893"/>
        <n v="11456"/>
        <n v="50542"/>
        <n v="6578"/>
        <n v="30131"/>
        <n v="63401"/>
        <n v="69997"/>
        <n v="42074"/>
        <n v="31917"/>
        <n v="65506"/>
        <n v="39954"/>
        <n v="2087"/>
        <n v="55210"/>
        <n v="19316"/>
        <n v="29932"/>
        <n v="49117"/>
        <n v="72873"/>
        <n v="34717"/>
        <n v="5954"/>
        <n v="44118"/>
        <n v="63171"/>
        <n v="47611"/>
        <n v="40113"/>
        <n v="60493"/>
        <n v="9348"/>
        <n v="66625"/>
        <n v="62102"/>
        <n v="72545"/>
        <n v="42722"/>
        <n v="49723"/>
        <n v="65833"/>
        <n v="53232"/>
        <n v="49920"/>
        <n v="2962"/>
        <n v="9960"/>
        <n v="9775"/>
        <n v="13769"/>
        <n v="66442"/>
        <n v="73420"/>
        <n v="23053"/>
        <n v="24866"/>
        <n v="44536"/>
        <n v="17869"/>
        <n v="12295"/>
        <n v="70521"/>
        <n v="68654"/>
        <n v="30643"/>
        <n v="29925"/>
        <n v="5868"/>
        <n v="5121"/>
        <n v="59329"/>
        <n v="60794"/>
        <n v="15219"/>
        <n v="29727"/>
        <n v="8066"/>
        <n v="12806"/>
        <n v="54322"/>
        <n v="24542"/>
        <n v="15586"/>
        <n v="17887"/>
        <n v="27542"/>
        <n v="52118"/>
        <n v="18823"/>
        <n v="18519"/>
        <n v="41363"/>
        <n v="10783"/>
        <n v="18779"/>
        <n v="47499"/>
        <n v="63280"/>
        <n v="23408"/>
        <n v="62084"/>
        <n v="50725"/>
        <n v="38452"/>
        <n v="38163"/>
        <n v="61881"/>
        <n v="48429"/>
        <n v="9843"/>
        <n v="40291"/>
        <n v="29634"/>
        <n v="47601"/>
        <n v="69943"/>
        <n v="58030"/>
        <n v="47299"/>
        <n v="5327"/>
        <n v="63153"/>
        <n v="14199"/>
        <n v="5813"/>
        <n v="14098"/>
        <n v="29307"/>
        <n v="70923"/>
        <n v="69890"/>
        <n v="45726"/>
        <n v="60050"/>
        <n v="4058"/>
        <n v="50613"/>
        <n v="53499"/>
        <n v="56378"/>
        <n v="36843"/>
        <n v="58719"/>
        <n v="35686"/>
        <n v="37466"/>
      </sharedItems>
    </cacheField>
    <cacheField name="Discount (%)" numFmtId="0">
      <sharedItems containsSemiMixedTypes="0" containsString="0" containsNumber="1" containsInteger="1" minValue="0" maxValue="20" count="5">
        <n v="5"/>
        <n v="20"/>
        <n v="0"/>
        <n v="10"/>
        <n v="15"/>
      </sharedItems>
    </cacheField>
    <cacheField name="Profit" numFmtId="0">
      <sharedItems containsSemiMixedTypes="0" containsString="0" containsNumber="1" containsInteger="1" minValue="56" maxValue="18269" count="974">
        <n v="10462"/>
        <n v="1974"/>
        <n v="13220"/>
        <n v="5444"/>
        <n v="8079"/>
        <n v="426"/>
        <n v="8086"/>
        <n v="198"/>
        <n v="3680"/>
        <n v="12741"/>
        <n v="2930"/>
        <n v="3764"/>
        <n v="8790"/>
        <n v="4135"/>
        <n v="1583"/>
        <n v="9423"/>
        <n v="2226"/>
        <n v="3322"/>
        <n v="1664"/>
        <n v="1210"/>
        <n v="9377"/>
        <n v="8276"/>
        <n v="4318"/>
        <n v="2825"/>
        <n v="18269"/>
        <n v="83"/>
        <n v="4701"/>
        <n v="7166"/>
        <n v="1037"/>
        <n v="6128"/>
        <n v="2681"/>
        <n v="1062"/>
        <n v="3654"/>
        <n v="5619"/>
        <n v="303"/>
        <n v="6410"/>
        <n v="2218"/>
        <n v="618"/>
        <n v="2967"/>
        <n v="9090"/>
        <n v="1005"/>
        <n v="6229"/>
        <n v="1729"/>
        <n v="8559"/>
        <n v="6277"/>
        <n v="3310"/>
        <n v="9644"/>
        <n v="10813"/>
        <n v="797"/>
        <n v="993"/>
        <n v="15771"/>
        <n v="2550"/>
        <n v="3805"/>
        <n v="218"/>
        <n v="852"/>
        <n v="3687"/>
        <n v="12687"/>
        <n v="5478"/>
        <n v="3210"/>
        <n v="6032"/>
        <n v="6324"/>
        <n v="15958"/>
        <n v="14687"/>
        <n v="240"/>
        <n v="12585"/>
        <n v="9602"/>
        <n v="7792"/>
        <n v="3379"/>
        <n v="16979"/>
        <n v="13083"/>
        <n v="6216"/>
        <n v="4334"/>
        <n v="4146"/>
        <n v="6780"/>
        <n v="1370"/>
        <n v="6696"/>
        <n v="215"/>
        <n v="223"/>
        <n v="1680"/>
        <n v="4488"/>
        <n v="8008"/>
        <n v="6440"/>
        <n v="11250"/>
        <n v="961"/>
        <n v="3300"/>
        <n v="4016"/>
        <n v="2713"/>
        <n v="4901"/>
        <n v="10111"/>
        <n v="1725"/>
        <n v="6532"/>
        <n v="438"/>
        <n v="520"/>
        <n v="12887"/>
        <n v="6202"/>
        <n v="7357"/>
        <n v="4336"/>
        <n v="10241"/>
        <n v="4102"/>
        <n v="265"/>
        <n v="284"/>
        <n v="1529"/>
        <n v="2059"/>
        <n v="6504"/>
        <n v="5542"/>
        <n v="12622"/>
        <n v="1523"/>
        <n v="3297"/>
        <n v="1895"/>
        <n v="4490"/>
        <n v="13109"/>
        <n v="11079"/>
        <n v="191"/>
        <n v="16634"/>
        <n v="3025"/>
        <n v="14845"/>
        <n v="3795"/>
        <n v="1024"/>
        <n v="237"/>
        <n v="1668"/>
        <n v="12937"/>
        <n v="2553"/>
        <n v="10262"/>
        <n v="349"/>
        <n v="14442"/>
        <n v="4925"/>
        <n v="6477"/>
        <n v="2411"/>
        <n v="694"/>
        <n v="2802"/>
        <n v="1738"/>
        <n v="6089"/>
        <n v="5287"/>
        <n v="4472"/>
        <n v="5713"/>
        <n v="10183"/>
        <n v="2746"/>
        <n v="6905"/>
        <n v="10597"/>
        <n v="5469"/>
        <n v="4248"/>
        <n v="4085"/>
        <n v="8834"/>
        <n v="767"/>
        <n v="470"/>
        <n v="4592"/>
        <n v="3719"/>
        <n v="329"/>
        <n v="182"/>
        <n v="621"/>
        <n v="2914"/>
        <n v="3050"/>
        <n v="10544"/>
        <n v="2312"/>
        <n v="5000"/>
        <n v="611"/>
        <n v="10909"/>
        <n v="2500"/>
        <n v="3846"/>
        <n v="1582"/>
        <n v="3602"/>
        <n v="5077"/>
        <n v="16952"/>
        <n v="11753"/>
        <n v="9993"/>
        <n v="6829"/>
        <n v="1305"/>
        <n v="3043"/>
        <n v="8623"/>
        <n v="2809"/>
        <n v="1992"/>
        <n v="5661"/>
        <n v="625"/>
        <n v="4981"/>
        <n v="8854"/>
        <n v="2293"/>
        <n v="6614"/>
        <n v="3140"/>
        <n v="7623"/>
        <n v="1392"/>
        <n v="4407"/>
        <n v="6876"/>
        <n v="1685"/>
        <n v="12287"/>
        <n v="6145"/>
        <n v="4642"/>
        <n v="2974"/>
        <n v="482"/>
        <n v="1871"/>
        <n v="8169"/>
        <n v="2247"/>
        <n v="9318"/>
        <n v="1744"/>
        <n v="12211"/>
        <n v="4068"/>
        <n v="2929"/>
        <n v="10929"/>
        <n v="1615"/>
        <n v="1637"/>
        <n v="177"/>
        <n v="2827"/>
        <n v="2380"/>
        <n v="279"/>
        <n v="13493"/>
        <n v="1706"/>
        <n v="3961"/>
        <n v="1111"/>
        <n v="7803"/>
        <n v="17013"/>
        <n v="254"/>
        <n v="11919"/>
        <n v="5702"/>
        <n v="13333"/>
        <n v="9919"/>
        <n v="2629"/>
        <n v="5035"/>
        <n v="3751"/>
        <n v="56"/>
        <n v="1491"/>
        <n v="13997"/>
        <n v="6570"/>
        <n v="8298"/>
        <n v="6736"/>
        <n v="1981"/>
        <n v="1795"/>
        <n v="5535"/>
        <n v="8885"/>
        <n v="13649"/>
        <n v="131"/>
        <n v="2403"/>
        <n v="6448"/>
        <n v="3111"/>
        <n v="12410"/>
        <n v="12818"/>
        <n v="811"/>
        <n v="4376"/>
        <n v="10202"/>
        <n v="2147"/>
        <n v="6584"/>
        <n v="1734"/>
        <n v="16417"/>
        <n v="10716"/>
        <n v="14326"/>
        <n v="6679"/>
        <n v="8654"/>
        <n v="5737"/>
        <n v="4748"/>
        <n v="5450"/>
        <n v="6231"/>
        <n v="11150"/>
        <n v="12166"/>
        <n v="9591"/>
        <n v="10508"/>
        <n v="10451"/>
        <n v="5862"/>
        <n v="238"/>
        <n v="7227"/>
        <n v="8105"/>
        <n v="1236"/>
        <n v="3203"/>
        <n v="4469"/>
        <n v="8789"/>
        <n v="6105"/>
        <n v="973"/>
        <n v="5135"/>
        <n v="262"/>
        <n v="8875"/>
        <n v="10289"/>
        <n v="1184"/>
        <n v="16134"/>
        <n v="6460"/>
        <n v="2727"/>
        <n v="9694"/>
        <n v="4265"/>
        <n v="16292"/>
        <n v="5837"/>
        <n v="13822"/>
        <n v="6227"/>
        <n v="8248"/>
        <n v="4649"/>
        <n v="1487"/>
        <n v="282"/>
        <n v="1765"/>
        <n v="169"/>
        <n v="3634"/>
        <n v="2432"/>
        <n v="8621"/>
        <n v="10496"/>
        <n v="4147"/>
        <n v="6383"/>
        <n v="6911"/>
        <n v="7254"/>
        <n v="6362"/>
        <n v="2733"/>
        <n v="7971"/>
        <n v="3617"/>
        <n v="1771"/>
        <n v="2710"/>
        <n v="12008"/>
        <n v="4409"/>
        <n v="3902"/>
        <n v="3233"/>
        <n v="4668"/>
        <n v="3406"/>
        <n v="6431"/>
        <n v="16084"/>
        <n v="143"/>
        <n v="2726"/>
        <n v="333"/>
        <n v="10331"/>
        <n v="1205"/>
        <n v="408"/>
        <n v="9497"/>
        <n v="3693"/>
        <n v="7252"/>
        <n v="5555"/>
        <n v="7563"/>
        <n v="2115"/>
        <n v="4058"/>
        <n v="3046"/>
        <n v="4765"/>
        <n v="498"/>
        <n v="11570"/>
        <n v="598"/>
        <n v="7673"/>
        <n v="9446"/>
        <n v="5002"/>
        <n v="2729"/>
        <n v="5917"/>
        <n v="3811"/>
        <n v="2933"/>
        <n v="1361"/>
        <n v="3880"/>
        <n v="318"/>
        <n v="7853"/>
        <n v="7456"/>
        <n v="5767"/>
        <n v="2284"/>
        <n v="9374"/>
        <n v="3960"/>
        <n v="11123"/>
        <n v="5415"/>
        <n v="5279"/>
        <n v="4984"/>
        <n v="570"/>
        <n v="753"/>
        <n v="11994"/>
        <n v="12112"/>
        <n v="5824"/>
        <n v="1446"/>
        <n v="6655"/>
        <n v="5629"/>
        <n v="7463"/>
        <n v="1359"/>
        <n v="246"/>
        <n v="1602"/>
        <n v="3759"/>
        <n v="6181"/>
        <n v="9958"/>
        <n v="3045"/>
        <n v="6870"/>
        <n v="2769"/>
        <n v="4198"/>
        <n v="16435"/>
        <n v="7662"/>
        <n v="8982"/>
        <n v="6859"/>
        <n v="2384"/>
        <n v="1185"/>
        <n v="6506"/>
        <n v="7560"/>
        <n v="9716"/>
        <n v="1074"/>
        <n v="5849"/>
        <n v="7174"/>
        <n v="5173"/>
        <n v="2431"/>
        <n v="4370"/>
        <n v="7129"/>
        <n v="11497"/>
        <n v="4381"/>
        <n v="3897"/>
        <n v="7706"/>
        <n v="3869"/>
        <n v="2826"/>
        <n v="7247"/>
        <n v="5116"/>
        <n v="5467"/>
        <n v="2642"/>
        <n v="12840"/>
        <n v="2446"/>
        <n v="10756"/>
        <n v="3003"/>
        <n v="1960"/>
        <n v="673"/>
        <n v="14671"/>
        <n v="541"/>
        <n v="2485"/>
        <n v="6026"/>
        <n v="4887"/>
        <n v="2840"/>
        <n v="7181"/>
        <n v="3542"/>
        <n v="10147"/>
        <n v="8279"/>
        <n v="884"/>
        <n v="930"/>
        <n v="3614"/>
        <n v="1231"/>
        <n v="3571"/>
        <n v="3770"/>
        <n v="10649"/>
        <n v="3095"/>
        <n v="5633"/>
        <n v="7183"/>
        <n v="8216"/>
        <n v="7135"/>
        <n v="4864"/>
        <n v="11561"/>
        <n v="9449"/>
        <n v="4103"/>
        <n v="14913"/>
        <n v="5606"/>
        <n v="4986"/>
        <n v="5763"/>
        <n v="2339"/>
        <n v="3889"/>
        <n v="11545"/>
        <n v="3583"/>
        <n v="3721"/>
        <n v="70"/>
        <n v="2022"/>
        <n v="4784"/>
        <n v="649"/>
        <n v="4693"/>
        <n v="1137"/>
        <n v="6234"/>
        <n v="8996"/>
        <n v="3371"/>
        <n v="2404"/>
        <n v="6337"/>
        <n v="615"/>
        <n v="10964"/>
        <n v="3387"/>
        <n v="2761"/>
        <n v="2620"/>
        <n v="3859"/>
        <n v="15459"/>
        <n v="9140"/>
        <n v="8949"/>
        <n v="6289"/>
        <n v="3184"/>
        <n v="3830"/>
        <n v="5853"/>
        <n v="6990"/>
        <n v="2632"/>
        <n v="5797"/>
        <n v="8880"/>
        <n v="6075"/>
        <n v="6260"/>
        <n v="3577"/>
        <n v="8138"/>
        <n v="3740"/>
        <n v="1180"/>
        <n v="15622"/>
        <n v="655"/>
        <n v="2543"/>
        <n v="3988"/>
        <n v="6967"/>
        <n v="2915"/>
        <n v="3561"/>
        <n v="2110"/>
        <n v="3408"/>
        <n v="9575"/>
        <n v="10622"/>
        <n v="4828"/>
        <n v="11118"/>
        <n v="2026"/>
        <n v="1457"/>
        <n v="7943"/>
        <n v="2596"/>
        <n v="9566"/>
        <n v="11513"/>
        <n v="2762"/>
        <n v="6285"/>
        <n v="765"/>
        <n v="17317"/>
        <n v="7284"/>
        <n v="8270"/>
        <n v="4309"/>
        <n v="7329"/>
        <n v="1338"/>
        <n v="1201"/>
        <n v="13494"/>
        <n v="3338"/>
        <n v="3327"/>
        <n v="1547"/>
        <n v="5992"/>
        <n v="7744"/>
        <n v="9394"/>
        <n v="3891"/>
        <n v="11566"/>
        <n v="7988"/>
        <n v="15370"/>
        <n v="6581"/>
        <n v="8213"/>
        <n v="92"/>
        <n v="4739"/>
        <n v="2847"/>
        <n v="163"/>
        <n v="13095"/>
        <n v="9401"/>
        <n v="6797"/>
        <n v="2578"/>
        <n v="3473"/>
        <n v="5964"/>
        <n v="644"/>
        <n v="6782"/>
        <n v="3472"/>
        <n v="5043"/>
        <n v="5435"/>
        <n v="653"/>
        <n v="780"/>
        <n v="12433"/>
        <n v="16620"/>
        <n v="2779"/>
        <n v="11390"/>
        <n v="937"/>
        <n v="7635"/>
        <n v="13073"/>
        <n v="496"/>
        <n v="8743"/>
        <n v="294"/>
        <n v="3748"/>
        <n v="4717"/>
        <n v="1134"/>
        <n v="6618"/>
        <n v="6019"/>
        <n v="3356"/>
        <n v="3449"/>
        <n v="3594"/>
        <n v="4654"/>
        <n v="918"/>
        <n v="4530"/>
        <n v="11598"/>
        <n v="6775"/>
        <n v="3309"/>
        <n v="5536"/>
        <n v="12748"/>
        <n v="3645"/>
        <n v="13365"/>
        <n v="559"/>
        <n v="1929"/>
        <n v="10383"/>
        <n v="5776"/>
        <n v="10675"/>
        <n v="4807"/>
        <n v="9221"/>
        <n v="2101"/>
        <n v="6776"/>
        <n v="1460"/>
        <n v="7555"/>
        <n v="4544"/>
        <n v="12423"/>
        <n v="1688"/>
        <n v="553"/>
        <n v="2759"/>
        <n v="7997"/>
        <n v="6714"/>
        <n v="5024"/>
        <n v="4653"/>
        <n v="2969"/>
        <n v="3011"/>
        <n v="16702"/>
        <n v="3866"/>
        <n v="810"/>
        <n v="6781"/>
        <n v="3977"/>
        <n v="4573"/>
        <n v="8186"/>
        <n v="12600"/>
        <n v="6690"/>
        <n v="3305"/>
        <n v="2607"/>
        <n v="12091"/>
        <n v="2763"/>
        <n v="4053"/>
        <n v="3261"/>
        <n v="2313"/>
        <n v="3259"/>
        <n v="4496"/>
        <n v="2418"/>
        <n v="792"/>
        <n v="6149"/>
        <n v="656"/>
        <n v="12697"/>
        <n v="2331"/>
        <n v="7837"/>
        <n v="2961"/>
        <n v="2637"/>
        <n v="2947"/>
        <n v="2360"/>
        <n v="2087"/>
        <n v="11008"/>
        <n v="10334"/>
        <n v="5338"/>
        <n v="670"/>
        <n v="5876"/>
        <n v="1698"/>
        <n v="6718"/>
        <n v="4868"/>
        <n v="8354"/>
        <n v="5301"/>
        <n v="3333"/>
        <n v="2477"/>
        <n v="6325"/>
        <n v="3197"/>
        <n v="11744"/>
        <n v="2362"/>
        <n v="3317"/>
        <n v="3487"/>
        <n v="2108"/>
        <n v="10163"/>
        <n v="4659"/>
        <n v="1103"/>
        <n v="4722"/>
        <n v="4801"/>
        <n v="3756"/>
        <n v="6938"/>
        <n v="13074"/>
        <n v="5438"/>
        <n v="12167"/>
        <n v="2315"/>
        <n v="2016"/>
        <n v="12594"/>
        <n v="10630"/>
        <n v="2176"/>
        <n v="5367"/>
        <n v="6992"/>
        <n v="8639"/>
        <n v="2668"/>
        <n v="1475"/>
        <n v="9306"/>
        <n v="7012"/>
        <n v="3562"/>
        <n v="6803"/>
        <n v="5041"/>
        <n v="3294"/>
        <n v="3156"/>
        <n v="976"/>
        <n v="17575"/>
        <n v="13167"/>
        <n v="6770"/>
        <n v="5708"/>
        <n v="3417"/>
        <n v="5588"/>
        <n v="12864"/>
        <n v="10297"/>
        <n v="17747"/>
        <n v="6605"/>
        <n v="1788"/>
        <n v="486"/>
        <n v="2820"/>
        <n v="270"/>
        <n v="2541"/>
        <n v="6361"/>
        <n v="10198"/>
        <n v="9945"/>
        <n v="785"/>
        <n v="11154"/>
        <n v="6539"/>
        <n v="10879"/>
        <n v="2971"/>
        <n v="702"/>
        <n v="1372"/>
        <n v="6580"/>
        <n v="3777"/>
        <n v="1574"/>
        <n v="9710"/>
        <n v="3659"/>
        <n v="2394"/>
        <n v="11212"/>
        <n v="5707"/>
        <n v="1559"/>
        <n v="11179"/>
        <n v="2099"/>
        <n v="11136"/>
        <n v="2525"/>
        <n v="4238"/>
        <n v="6080"/>
        <n v="4566"/>
        <n v="13113"/>
        <n v="1633"/>
        <n v="1360"/>
        <n v="798"/>
        <n v="18042"/>
        <n v="5788"/>
        <n v="2219"/>
        <n v="129"/>
        <n v="8146"/>
        <n v="4819"/>
        <n v="13811"/>
        <n v="3115"/>
        <n v="1004"/>
        <n v="8801"/>
        <n v="8676"/>
        <n v="8434"/>
        <n v="9954"/>
        <n v="6224"/>
        <n v="6335"/>
        <n v="2082"/>
        <n v="12982"/>
        <n v="7580"/>
        <n v="7365"/>
        <n v="11060"/>
        <n v="9871"/>
        <n v="4930"/>
        <n v="6523"/>
        <n v="6643"/>
        <n v="7693"/>
        <n v="2111"/>
        <n v="11973"/>
        <n v="3031"/>
        <n v="8681"/>
        <n v="14409"/>
        <n v="2989"/>
        <n v="10495"/>
        <n v="2461"/>
        <n v="11849"/>
        <n v="9643"/>
        <n v="2948"/>
        <n v="2760"/>
        <n v="8419"/>
        <n v="1287"/>
        <n v="3238"/>
        <n v="5669"/>
        <n v="2420"/>
        <n v="11099"/>
        <n v="2790"/>
        <n v="6922"/>
        <n v="1973"/>
        <n v="5071"/>
        <n v="7658"/>
        <n v="3544"/>
        <n v="1500"/>
        <n v="3757"/>
        <n v="6763"/>
        <n v="4062"/>
        <n v="14149"/>
        <n v="6155"/>
        <n v="5949"/>
        <n v="1482"/>
        <n v="7932"/>
        <n v="6022"/>
        <n v="4316"/>
        <n v="9433"/>
        <n v="3044"/>
        <n v="5598"/>
        <n v="8075"/>
        <n v="13299"/>
        <n v="2964"/>
        <n v="881"/>
        <n v="4545"/>
        <n v="3048"/>
        <n v="3185"/>
        <n v="6873"/>
        <n v="6630"/>
        <n v="8603"/>
        <n v="1189"/>
        <n v="12339"/>
        <n v="1057"/>
        <n v="1658"/>
        <n v="12098"/>
        <n v="292"/>
        <n v="14121"/>
        <n v="4300"/>
        <n v="9443"/>
        <n v="138"/>
        <n v="13372"/>
        <n v="5639"/>
        <n v="7301"/>
        <n v="6322"/>
        <n v="2919"/>
        <n v="10469"/>
        <n v="3088"/>
        <n v="9208"/>
        <n v="16157"/>
        <n v="899"/>
        <n v="433"/>
        <n v="1998"/>
        <n v="1990"/>
        <n v="5432"/>
        <n v="2041"/>
        <n v="567"/>
        <n v="4261"/>
        <n v="7315"/>
        <n v="2393"/>
        <n v="4575"/>
        <n v="8864"/>
        <n v="3405"/>
        <n v="908"/>
        <n v="1385"/>
        <n v="12891"/>
        <n v="4011"/>
        <n v="6534"/>
        <n v="10737"/>
        <n v="9066"/>
        <n v="1520"/>
        <n v="15241"/>
        <n v="3348"/>
        <n v="2008"/>
        <n v="7072"/>
        <n v="9718"/>
        <n v="733"/>
        <n v="8040"/>
        <n v="2174"/>
        <n v="2211"/>
        <n v="738"/>
        <n v="3067"/>
        <n v="12856"/>
        <n v="1465"/>
        <n v="2205"/>
        <n v="373"/>
        <n v="1649"/>
        <n v="5506"/>
        <n v="4563"/>
        <n v="4306"/>
        <n v="5107"/>
        <n v="11993"/>
        <n v="3193"/>
        <n v="1528"/>
        <n v="6187"/>
        <n v="3021"/>
        <n v="3768"/>
        <n v="2481"/>
        <n v="6727"/>
        <n v="1527"/>
        <n v="5579"/>
        <n v="3353"/>
        <n v="5744"/>
        <n v="5507"/>
        <n v="5634"/>
        <n v="11674"/>
        <n v="1215"/>
        <n v="7086"/>
        <n v="6005"/>
        <n v="293"/>
        <n v="6389"/>
        <n v="1389"/>
        <n v="7281"/>
        <n v="10963"/>
        <n v="3187"/>
        <n v="8225"/>
        <n v="11130"/>
        <n v="2363"/>
        <n v="13246"/>
        <n v="1923"/>
        <n v="2161"/>
        <n v="10092"/>
        <n v="861"/>
        <n v="5350"/>
        <n v="10021"/>
        <n v="15073"/>
        <n v="8129"/>
        <n v="2952"/>
        <n v="2002"/>
        <n v="2549"/>
        <n v="3760"/>
        <n v="5854"/>
        <n v="3475"/>
        <n v="885"/>
        <n v="455"/>
        <n v="920"/>
        <n v="4453"/>
        <n v="7042"/>
        <n v="506"/>
        <n v="5410"/>
        <n v="724"/>
        <n v="12358"/>
        <n v="802"/>
        <n v="4386"/>
        <n v="7675"/>
        <n v="13054"/>
        <n v="7676"/>
        <n v="6162"/>
        <n v="6788"/>
        <n v="4520"/>
        <n v="156"/>
        <n v="9998"/>
        <n v="1119"/>
        <n v="5074"/>
        <n v="10999"/>
        <n v="16627"/>
        <n v="4853"/>
        <n v="3033"/>
        <n v="389"/>
        <n v="8124"/>
        <n v="13534"/>
        <n v="4710"/>
        <n v="5385"/>
        <n v="13173"/>
        <n v="2107"/>
        <n v="6571"/>
        <n v="9943"/>
        <n v="6420"/>
        <n v="3006"/>
        <n v="11546"/>
        <n v="14094"/>
        <n v="10753"/>
        <n v="2982"/>
        <n v="647"/>
        <n v="1158"/>
        <n v="2193"/>
        <n v="4536"/>
        <n v="14781"/>
        <n v="3838"/>
        <n v="2171"/>
        <n v="3903"/>
        <n v="1551"/>
        <n v="754"/>
        <n v="11816"/>
        <n v="14971"/>
        <n v="1639"/>
        <n v="1789"/>
        <n v="965"/>
        <n v="1095"/>
        <n v="6843"/>
        <n v="7290"/>
        <n v="2576"/>
        <n v="3116"/>
        <n v="446"/>
        <n v="2523"/>
        <n v="9513"/>
        <n v="4077"/>
        <n v="3091"/>
        <n v="2511"/>
        <n v="6280"/>
        <n v="1415"/>
        <n v="1406"/>
        <n v="2390"/>
        <n v="4554"/>
        <n v="8344"/>
        <n v="5493"/>
        <n v="1665"/>
        <n v="13197"/>
        <n v="8407"/>
        <n v="6677"/>
        <n v="7872"/>
        <n v="11797"/>
        <n v="10503"/>
        <n v="602"/>
        <n v="8038"/>
        <n v="6524"/>
        <n v="5104"/>
        <n v="12456"/>
        <n v="6547"/>
        <n v="11427"/>
        <n v="301"/>
        <n v="10480"/>
        <n v="1182"/>
        <n v="1118"/>
        <n v="1200"/>
        <n v="2845"/>
        <n v="10558"/>
        <n v="16282"/>
        <n v="4222"/>
        <n v="4734"/>
        <n v="818"/>
        <n v="7598"/>
        <n v="12430"/>
        <n v="6601"/>
        <n v="5670"/>
        <n v="2903"/>
        <n v="6994"/>
      </sharedItems>
    </cacheField>
    <cacheField name="Months (Order Date)" numFmtId="0" databaseField="0">
      <fieldGroup base="1">
        <rangePr groupBy="months" startDate="2023-01-01T00:00:00" endDate="2025-09-27T00:00:00"/>
        <groupItems count="14">
          <s v="&lt;01-01-2023"/>
          <s v="Jan"/>
          <s v="Feb"/>
          <s v="Mar"/>
          <s v="Apr"/>
          <s v="May"/>
          <s v="Jun"/>
          <s v="Jul"/>
          <s v="Aug"/>
          <s v="Sep"/>
          <s v="Oct"/>
          <s v="Nov"/>
          <s v="Dec"/>
          <s v="&gt;27-09-2025"/>
        </groupItems>
      </fieldGroup>
    </cacheField>
    <cacheField name="Quarters (Order Date)" numFmtId="0" databaseField="0">
      <fieldGroup base="1">
        <rangePr groupBy="quarters" startDate="2023-01-01T00:00:00" endDate="2025-09-27T00:00:00"/>
        <groupItems count="6">
          <s v="&lt;01-01-2023"/>
          <s v="Qtr1"/>
          <s v="Qtr2"/>
          <s v="Qtr3"/>
          <s v="Qtr4"/>
          <s v="&gt;27-09-2025"/>
        </groupItems>
      </fieldGroup>
    </cacheField>
    <cacheField name="Years (Order Date)" numFmtId="0" databaseField="0">
      <fieldGroup base="1">
        <rangePr groupBy="years" startDate="2023-01-01T00:00:00" endDate="2025-09-27T00:00:00"/>
        <groupItems count="5">
          <s v="&lt;01-01-2023"/>
          <s v="2023"/>
          <s v="2024"/>
          <s v="2025"/>
          <s v="&gt;27-09-2025"/>
        </groupItems>
      </fieldGroup>
    </cacheField>
  </cacheFields>
  <extLst>
    <ext xmlns:x14="http://schemas.microsoft.com/office/spreadsheetml/2009/9/main" uri="{725AE2AE-9491-48be-B2B4-4EB974FC3084}">
      <x14:pivotCacheDefinition pivotCacheId="68909379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x v="0"/>
    <x v="0"/>
    <x v="0"/>
  </r>
  <r>
    <x v="1"/>
    <x v="1"/>
    <x v="1"/>
    <x v="1"/>
    <x v="1"/>
    <x v="1"/>
    <x v="1"/>
    <x v="1"/>
    <x v="1"/>
    <x v="1"/>
  </r>
  <r>
    <x v="2"/>
    <x v="2"/>
    <x v="2"/>
    <x v="1"/>
    <x v="0"/>
    <x v="2"/>
    <x v="2"/>
    <x v="2"/>
    <x v="2"/>
    <x v="2"/>
  </r>
  <r>
    <x v="3"/>
    <x v="3"/>
    <x v="0"/>
    <x v="1"/>
    <x v="1"/>
    <x v="2"/>
    <x v="3"/>
    <x v="3"/>
    <x v="3"/>
    <x v="3"/>
  </r>
  <r>
    <x v="4"/>
    <x v="4"/>
    <x v="0"/>
    <x v="2"/>
    <x v="2"/>
    <x v="3"/>
    <x v="1"/>
    <x v="4"/>
    <x v="0"/>
    <x v="4"/>
  </r>
  <r>
    <x v="5"/>
    <x v="5"/>
    <x v="1"/>
    <x v="3"/>
    <x v="1"/>
    <x v="4"/>
    <x v="4"/>
    <x v="5"/>
    <x v="0"/>
    <x v="5"/>
  </r>
  <r>
    <x v="6"/>
    <x v="6"/>
    <x v="2"/>
    <x v="2"/>
    <x v="0"/>
    <x v="0"/>
    <x v="3"/>
    <x v="6"/>
    <x v="0"/>
    <x v="6"/>
  </r>
  <r>
    <x v="7"/>
    <x v="7"/>
    <x v="2"/>
    <x v="3"/>
    <x v="0"/>
    <x v="5"/>
    <x v="5"/>
    <x v="7"/>
    <x v="1"/>
    <x v="7"/>
  </r>
  <r>
    <x v="8"/>
    <x v="8"/>
    <x v="0"/>
    <x v="2"/>
    <x v="0"/>
    <x v="1"/>
    <x v="6"/>
    <x v="8"/>
    <x v="1"/>
    <x v="8"/>
  </r>
  <r>
    <x v="9"/>
    <x v="9"/>
    <x v="3"/>
    <x v="2"/>
    <x v="2"/>
    <x v="1"/>
    <x v="6"/>
    <x v="9"/>
    <x v="1"/>
    <x v="9"/>
  </r>
  <r>
    <x v="10"/>
    <x v="10"/>
    <x v="0"/>
    <x v="0"/>
    <x v="2"/>
    <x v="4"/>
    <x v="7"/>
    <x v="10"/>
    <x v="4"/>
    <x v="10"/>
  </r>
  <r>
    <x v="11"/>
    <x v="11"/>
    <x v="0"/>
    <x v="4"/>
    <x v="0"/>
    <x v="6"/>
    <x v="8"/>
    <x v="11"/>
    <x v="0"/>
    <x v="11"/>
  </r>
  <r>
    <x v="12"/>
    <x v="12"/>
    <x v="0"/>
    <x v="2"/>
    <x v="1"/>
    <x v="4"/>
    <x v="9"/>
    <x v="12"/>
    <x v="3"/>
    <x v="12"/>
  </r>
  <r>
    <x v="13"/>
    <x v="13"/>
    <x v="0"/>
    <x v="0"/>
    <x v="2"/>
    <x v="4"/>
    <x v="8"/>
    <x v="13"/>
    <x v="1"/>
    <x v="13"/>
  </r>
  <r>
    <x v="14"/>
    <x v="14"/>
    <x v="1"/>
    <x v="5"/>
    <x v="0"/>
    <x v="4"/>
    <x v="6"/>
    <x v="14"/>
    <x v="1"/>
    <x v="14"/>
  </r>
  <r>
    <x v="15"/>
    <x v="15"/>
    <x v="2"/>
    <x v="4"/>
    <x v="0"/>
    <x v="2"/>
    <x v="10"/>
    <x v="15"/>
    <x v="0"/>
    <x v="15"/>
  </r>
  <r>
    <x v="16"/>
    <x v="16"/>
    <x v="1"/>
    <x v="2"/>
    <x v="2"/>
    <x v="0"/>
    <x v="11"/>
    <x v="16"/>
    <x v="1"/>
    <x v="16"/>
  </r>
  <r>
    <x v="17"/>
    <x v="17"/>
    <x v="1"/>
    <x v="1"/>
    <x v="2"/>
    <x v="3"/>
    <x v="3"/>
    <x v="17"/>
    <x v="4"/>
    <x v="17"/>
  </r>
  <r>
    <x v="18"/>
    <x v="18"/>
    <x v="1"/>
    <x v="5"/>
    <x v="2"/>
    <x v="0"/>
    <x v="12"/>
    <x v="18"/>
    <x v="4"/>
    <x v="18"/>
  </r>
  <r>
    <x v="19"/>
    <x v="19"/>
    <x v="0"/>
    <x v="5"/>
    <x v="1"/>
    <x v="6"/>
    <x v="5"/>
    <x v="19"/>
    <x v="1"/>
    <x v="19"/>
  </r>
  <r>
    <x v="20"/>
    <x v="20"/>
    <x v="3"/>
    <x v="0"/>
    <x v="1"/>
    <x v="7"/>
    <x v="4"/>
    <x v="20"/>
    <x v="0"/>
    <x v="20"/>
  </r>
  <r>
    <x v="21"/>
    <x v="21"/>
    <x v="2"/>
    <x v="5"/>
    <x v="0"/>
    <x v="4"/>
    <x v="9"/>
    <x v="21"/>
    <x v="0"/>
    <x v="21"/>
  </r>
  <r>
    <x v="22"/>
    <x v="22"/>
    <x v="3"/>
    <x v="4"/>
    <x v="2"/>
    <x v="0"/>
    <x v="13"/>
    <x v="22"/>
    <x v="0"/>
    <x v="22"/>
  </r>
  <r>
    <x v="23"/>
    <x v="23"/>
    <x v="1"/>
    <x v="2"/>
    <x v="1"/>
    <x v="6"/>
    <x v="11"/>
    <x v="23"/>
    <x v="2"/>
    <x v="23"/>
  </r>
  <r>
    <x v="24"/>
    <x v="24"/>
    <x v="1"/>
    <x v="2"/>
    <x v="2"/>
    <x v="7"/>
    <x v="3"/>
    <x v="24"/>
    <x v="1"/>
    <x v="24"/>
  </r>
  <r>
    <x v="25"/>
    <x v="25"/>
    <x v="3"/>
    <x v="1"/>
    <x v="0"/>
    <x v="7"/>
    <x v="14"/>
    <x v="25"/>
    <x v="0"/>
    <x v="25"/>
  </r>
  <r>
    <x v="26"/>
    <x v="26"/>
    <x v="3"/>
    <x v="0"/>
    <x v="1"/>
    <x v="4"/>
    <x v="15"/>
    <x v="26"/>
    <x v="4"/>
    <x v="26"/>
  </r>
  <r>
    <x v="27"/>
    <x v="27"/>
    <x v="3"/>
    <x v="1"/>
    <x v="1"/>
    <x v="3"/>
    <x v="7"/>
    <x v="27"/>
    <x v="3"/>
    <x v="27"/>
  </r>
  <r>
    <x v="28"/>
    <x v="28"/>
    <x v="1"/>
    <x v="5"/>
    <x v="1"/>
    <x v="5"/>
    <x v="14"/>
    <x v="28"/>
    <x v="3"/>
    <x v="28"/>
  </r>
  <r>
    <x v="29"/>
    <x v="29"/>
    <x v="1"/>
    <x v="1"/>
    <x v="0"/>
    <x v="2"/>
    <x v="16"/>
    <x v="29"/>
    <x v="0"/>
    <x v="29"/>
  </r>
  <r>
    <x v="30"/>
    <x v="30"/>
    <x v="2"/>
    <x v="4"/>
    <x v="2"/>
    <x v="0"/>
    <x v="7"/>
    <x v="30"/>
    <x v="3"/>
    <x v="30"/>
  </r>
  <r>
    <x v="31"/>
    <x v="31"/>
    <x v="2"/>
    <x v="2"/>
    <x v="1"/>
    <x v="7"/>
    <x v="11"/>
    <x v="31"/>
    <x v="3"/>
    <x v="31"/>
  </r>
  <r>
    <x v="32"/>
    <x v="32"/>
    <x v="1"/>
    <x v="5"/>
    <x v="0"/>
    <x v="0"/>
    <x v="17"/>
    <x v="32"/>
    <x v="2"/>
    <x v="32"/>
  </r>
  <r>
    <x v="33"/>
    <x v="33"/>
    <x v="3"/>
    <x v="1"/>
    <x v="2"/>
    <x v="5"/>
    <x v="2"/>
    <x v="33"/>
    <x v="4"/>
    <x v="33"/>
  </r>
  <r>
    <x v="34"/>
    <x v="34"/>
    <x v="3"/>
    <x v="0"/>
    <x v="0"/>
    <x v="2"/>
    <x v="16"/>
    <x v="34"/>
    <x v="4"/>
    <x v="34"/>
  </r>
  <r>
    <x v="35"/>
    <x v="35"/>
    <x v="2"/>
    <x v="4"/>
    <x v="2"/>
    <x v="5"/>
    <x v="0"/>
    <x v="35"/>
    <x v="2"/>
    <x v="35"/>
  </r>
  <r>
    <x v="36"/>
    <x v="36"/>
    <x v="1"/>
    <x v="4"/>
    <x v="0"/>
    <x v="2"/>
    <x v="6"/>
    <x v="36"/>
    <x v="2"/>
    <x v="36"/>
  </r>
  <r>
    <x v="37"/>
    <x v="37"/>
    <x v="2"/>
    <x v="1"/>
    <x v="2"/>
    <x v="1"/>
    <x v="11"/>
    <x v="37"/>
    <x v="3"/>
    <x v="37"/>
  </r>
  <r>
    <x v="38"/>
    <x v="38"/>
    <x v="2"/>
    <x v="2"/>
    <x v="1"/>
    <x v="2"/>
    <x v="18"/>
    <x v="38"/>
    <x v="1"/>
    <x v="38"/>
  </r>
  <r>
    <x v="39"/>
    <x v="39"/>
    <x v="0"/>
    <x v="1"/>
    <x v="2"/>
    <x v="4"/>
    <x v="14"/>
    <x v="39"/>
    <x v="3"/>
    <x v="39"/>
  </r>
  <r>
    <x v="40"/>
    <x v="40"/>
    <x v="0"/>
    <x v="5"/>
    <x v="0"/>
    <x v="3"/>
    <x v="15"/>
    <x v="40"/>
    <x v="2"/>
    <x v="40"/>
  </r>
  <r>
    <x v="41"/>
    <x v="41"/>
    <x v="0"/>
    <x v="1"/>
    <x v="0"/>
    <x v="5"/>
    <x v="19"/>
    <x v="41"/>
    <x v="4"/>
    <x v="41"/>
  </r>
  <r>
    <x v="42"/>
    <x v="42"/>
    <x v="3"/>
    <x v="4"/>
    <x v="2"/>
    <x v="7"/>
    <x v="5"/>
    <x v="42"/>
    <x v="3"/>
    <x v="42"/>
  </r>
  <r>
    <x v="43"/>
    <x v="43"/>
    <x v="1"/>
    <x v="1"/>
    <x v="1"/>
    <x v="4"/>
    <x v="20"/>
    <x v="43"/>
    <x v="1"/>
    <x v="43"/>
  </r>
  <r>
    <x v="44"/>
    <x v="44"/>
    <x v="1"/>
    <x v="2"/>
    <x v="1"/>
    <x v="1"/>
    <x v="21"/>
    <x v="44"/>
    <x v="3"/>
    <x v="44"/>
  </r>
  <r>
    <x v="45"/>
    <x v="45"/>
    <x v="1"/>
    <x v="0"/>
    <x v="2"/>
    <x v="3"/>
    <x v="7"/>
    <x v="45"/>
    <x v="0"/>
    <x v="45"/>
  </r>
  <r>
    <x v="46"/>
    <x v="46"/>
    <x v="1"/>
    <x v="3"/>
    <x v="2"/>
    <x v="0"/>
    <x v="20"/>
    <x v="46"/>
    <x v="3"/>
    <x v="46"/>
  </r>
  <r>
    <x v="47"/>
    <x v="47"/>
    <x v="0"/>
    <x v="1"/>
    <x v="0"/>
    <x v="4"/>
    <x v="19"/>
    <x v="47"/>
    <x v="2"/>
    <x v="47"/>
  </r>
  <r>
    <x v="48"/>
    <x v="48"/>
    <x v="3"/>
    <x v="2"/>
    <x v="1"/>
    <x v="5"/>
    <x v="22"/>
    <x v="48"/>
    <x v="4"/>
    <x v="48"/>
  </r>
  <r>
    <x v="49"/>
    <x v="49"/>
    <x v="3"/>
    <x v="2"/>
    <x v="2"/>
    <x v="6"/>
    <x v="12"/>
    <x v="49"/>
    <x v="4"/>
    <x v="49"/>
  </r>
  <r>
    <x v="50"/>
    <x v="50"/>
    <x v="0"/>
    <x v="0"/>
    <x v="1"/>
    <x v="6"/>
    <x v="7"/>
    <x v="50"/>
    <x v="2"/>
    <x v="50"/>
  </r>
  <r>
    <x v="51"/>
    <x v="51"/>
    <x v="3"/>
    <x v="4"/>
    <x v="2"/>
    <x v="7"/>
    <x v="4"/>
    <x v="51"/>
    <x v="0"/>
    <x v="51"/>
  </r>
  <r>
    <x v="52"/>
    <x v="52"/>
    <x v="0"/>
    <x v="2"/>
    <x v="2"/>
    <x v="2"/>
    <x v="14"/>
    <x v="52"/>
    <x v="2"/>
    <x v="52"/>
  </r>
  <r>
    <x v="53"/>
    <x v="53"/>
    <x v="1"/>
    <x v="2"/>
    <x v="1"/>
    <x v="7"/>
    <x v="13"/>
    <x v="53"/>
    <x v="3"/>
    <x v="53"/>
  </r>
  <r>
    <x v="54"/>
    <x v="54"/>
    <x v="0"/>
    <x v="2"/>
    <x v="2"/>
    <x v="6"/>
    <x v="19"/>
    <x v="54"/>
    <x v="2"/>
    <x v="54"/>
  </r>
  <r>
    <x v="55"/>
    <x v="55"/>
    <x v="1"/>
    <x v="2"/>
    <x v="2"/>
    <x v="0"/>
    <x v="17"/>
    <x v="55"/>
    <x v="2"/>
    <x v="55"/>
  </r>
  <r>
    <x v="56"/>
    <x v="56"/>
    <x v="1"/>
    <x v="5"/>
    <x v="0"/>
    <x v="1"/>
    <x v="9"/>
    <x v="56"/>
    <x v="0"/>
    <x v="56"/>
  </r>
  <r>
    <x v="57"/>
    <x v="57"/>
    <x v="2"/>
    <x v="5"/>
    <x v="2"/>
    <x v="1"/>
    <x v="1"/>
    <x v="57"/>
    <x v="3"/>
    <x v="57"/>
  </r>
  <r>
    <x v="58"/>
    <x v="58"/>
    <x v="0"/>
    <x v="4"/>
    <x v="2"/>
    <x v="5"/>
    <x v="2"/>
    <x v="58"/>
    <x v="1"/>
    <x v="58"/>
  </r>
  <r>
    <x v="59"/>
    <x v="59"/>
    <x v="2"/>
    <x v="1"/>
    <x v="2"/>
    <x v="1"/>
    <x v="3"/>
    <x v="59"/>
    <x v="1"/>
    <x v="59"/>
  </r>
  <r>
    <x v="60"/>
    <x v="60"/>
    <x v="0"/>
    <x v="2"/>
    <x v="0"/>
    <x v="5"/>
    <x v="10"/>
    <x v="60"/>
    <x v="4"/>
    <x v="60"/>
  </r>
  <r>
    <x v="61"/>
    <x v="61"/>
    <x v="0"/>
    <x v="0"/>
    <x v="1"/>
    <x v="4"/>
    <x v="21"/>
    <x v="61"/>
    <x v="2"/>
    <x v="61"/>
  </r>
  <r>
    <x v="62"/>
    <x v="62"/>
    <x v="2"/>
    <x v="1"/>
    <x v="0"/>
    <x v="5"/>
    <x v="4"/>
    <x v="62"/>
    <x v="4"/>
    <x v="62"/>
  </r>
  <r>
    <x v="63"/>
    <x v="63"/>
    <x v="2"/>
    <x v="0"/>
    <x v="0"/>
    <x v="4"/>
    <x v="1"/>
    <x v="63"/>
    <x v="0"/>
    <x v="63"/>
  </r>
  <r>
    <x v="64"/>
    <x v="64"/>
    <x v="0"/>
    <x v="1"/>
    <x v="1"/>
    <x v="5"/>
    <x v="23"/>
    <x v="64"/>
    <x v="1"/>
    <x v="64"/>
  </r>
  <r>
    <x v="65"/>
    <x v="65"/>
    <x v="3"/>
    <x v="4"/>
    <x v="0"/>
    <x v="6"/>
    <x v="20"/>
    <x v="65"/>
    <x v="2"/>
    <x v="65"/>
  </r>
  <r>
    <x v="66"/>
    <x v="66"/>
    <x v="1"/>
    <x v="2"/>
    <x v="1"/>
    <x v="6"/>
    <x v="21"/>
    <x v="66"/>
    <x v="0"/>
    <x v="66"/>
  </r>
  <r>
    <x v="67"/>
    <x v="67"/>
    <x v="2"/>
    <x v="2"/>
    <x v="0"/>
    <x v="2"/>
    <x v="18"/>
    <x v="67"/>
    <x v="0"/>
    <x v="67"/>
  </r>
  <r>
    <x v="68"/>
    <x v="68"/>
    <x v="1"/>
    <x v="3"/>
    <x v="1"/>
    <x v="4"/>
    <x v="17"/>
    <x v="68"/>
    <x v="2"/>
    <x v="68"/>
  </r>
  <r>
    <x v="69"/>
    <x v="69"/>
    <x v="3"/>
    <x v="0"/>
    <x v="2"/>
    <x v="3"/>
    <x v="6"/>
    <x v="69"/>
    <x v="0"/>
    <x v="69"/>
  </r>
  <r>
    <x v="70"/>
    <x v="70"/>
    <x v="3"/>
    <x v="1"/>
    <x v="0"/>
    <x v="4"/>
    <x v="8"/>
    <x v="70"/>
    <x v="2"/>
    <x v="70"/>
  </r>
  <r>
    <x v="71"/>
    <x v="71"/>
    <x v="3"/>
    <x v="1"/>
    <x v="0"/>
    <x v="5"/>
    <x v="19"/>
    <x v="71"/>
    <x v="2"/>
    <x v="71"/>
  </r>
  <r>
    <x v="72"/>
    <x v="72"/>
    <x v="2"/>
    <x v="5"/>
    <x v="0"/>
    <x v="5"/>
    <x v="2"/>
    <x v="72"/>
    <x v="3"/>
    <x v="72"/>
  </r>
  <r>
    <x v="73"/>
    <x v="73"/>
    <x v="3"/>
    <x v="3"/>
    <x v="0"/>
    <x v="3"/>
    <x v="1"/>
    <x v="73"/>
    <x v="4"/>
    <x v="73"/>
  </r>
  <r>
    <x v="74"/>
    <x v="74"/>
    <x v="2"/>
    <x v="5"/>
    <x v="2"/>
    <x v="7"/>
    <x v="14"/>
    <x v="74"/>
    <x v="0"/>
    <x v="74"/>
  </r>
  <r>
    <x v="75"/>
    <x v="75"/>
    <x v="3"/>
    <x v="5"/>
    <x v="0"/>
    <x v="5"/>
    <x v="21"/>
    <x v="75"/>
    <x v="0"/>
    <x v="75"/>
  </r>
  <r>
    <x v="76"/>
    <x v="76"/>
    <x v="1"/>
    <x v="5"/>
    <x v="2"/>
    <x v="2"/>
    <x v="20"/>
    <x v="76"/>
    <x v="3"/>
    <x v="76"/>
  </r>
  <r>
    <x v="77"/>
    <x v="77"/>
    <x v="1"/>
    <x v="0"/>
    <x v="2"/>
    <x v="1"/>
    <x v="13"/>
    <x v="77"/>
    <x v="3"/>
    <x v="77"/>
  </r>
  <r>
    <x v="78"/>
    <x v="78"/>
    <x v="0"/>
    <x v="0"/>
    <x v="2"/>
    <x v="1"/>
    <x v="7"/>
    <x v="78"/>
    <x v="3"/>
    <x v="78"/>
  </r>
  <r>
    <x v="79"/>
    <x v="79"/>
    <x v="1"/>
    <x v="4"/>
    <x v="2"/>
    <x v="0"/>
    <x v="19"/>
    <x v="79"/>
    <x v="1"/>
    <x v="79"/>
  </r>
  <r>
    <x v="80"/>
    <x v="80"/>
    <x v="0"/>
    <x v="4"/>
    <x v="1"/>
    <x v="0"/>
    <x v="19"/>
    <x v="80"/>
    <x v="1"/>
    <x v="80"/>
  </r>
  <r>
    <x v="81"/>
    <x v="81"/>
    <x v="1"/>
    <x v="5"/>
    <x v="1"/>
    <x v="1"/>
    <x v="13"/>
    <x v="81"/>
    <x v="1"/>
    <x v="81"/>
  </r>
  <r>
    <x v="82"/>
    <x v="82"/>
    <x v="2"/>
    <x v="3"/>
    <x v="0"/>
    <x v="1"/>
    <x v="3"/>
    <x v="82"/>
    <x v="2"/>
    <x v="82"/>
  </r>
  <r>
    <x v="83"/>
    <x v="83"/>
    <x v="1"/>
    <x v="1"/>
    <x v="1"/>
    <x v="6"/>
    <x v="14"/>
    <x v="83"/>
    <x v="0"/>
    <x v="83"/>
  </r>
  <r>
    <x v="84"/>
    <x v="84"/>
    <x v="0"/>
    <x v="0"/>
    <x v="1"/>
    <x v="2"/>
    <x v="1"/>
    <x v="84"/>
    <x v="4"/>
    <x v="84"/>
  </r>
  <r>
    <x v="85"/>
    <x v="85"/>
    <x v="0"/>
    <x v="3"/>
    <x v="0"/>
    <x v="3"/>
    <x v="12"/>
    <x v="85"/>
    <x v="2"/>
    <x v="85"/>
  </r>
  <r>
    <x v="86"/>
    <x v="86"/>
    <x v="3"/>
    <x v="2"/>
    <x v="0"/>
    <x v="0"/>
    <x v="17"/>
    <x v="86"/>
    <x v="0"/>
    <x v="34"/>
  </r>
  <r>
    <x v="87"/>
    <x v="87"/>
    <x v="2"/>
    <x v="0"/>
    <x v="0"/>
    <x v="6"/>
    <x v="22"/>
    <x v="87"/>
    <x v="0"/>
    <x v="86"/>
  </r>
  <r>
    <x v="88"/>
    <x v="88"/>
    <x v="1"/>
    <x v="0"/>
    <x v="1"/>
    <x v="6"/>
    <x v="18"/>
    <x v="88"/>
    <x v="3"/>
    <x v="87"/>
  </r>
  <r>
    <x v="89"/>
    <x v="89"/>
    <x v="3"/>
    <x v="4"/>
    <x v="1"/>
    <x v="3"/>
    <x v="8"/>
    <x v="89"/>
    <x v="3"/>
    <x v="88"/>
  </r>
  <r>
    <x v="90"/>
    <x v="90"/>
    <x v="1"/>
    <x v="1"/>
    <x v="0"/>
    <x v="6"/>
    <x v="9"/>
    <x v="90"/>
    <x v="2"/>
    <x v="89"/>
  </r>
  <r>
    <x v="91"/>
    <x v="91"/>
    <x v="1"/>
    <x v="1"/>
    <x v="2"/>
    <x v="4"/>
    <x v="23"/>
    <x v="91"/>
    <x v="3"/>
    <x v="90"/>
  </r>
  <r>
    <x v="92"/>
    <x v="92"/>
    <x v="3"/>
    <x v="2"/>
    <x v="0"/>
    <x v="2"/>
    <x v="15"/>
    <x v="92"/>
    <x v="0"/>
    <x v="91"/>
  </r>
  <r>
    <x v="93"/>
    <x v="93"/>
    <x v="3"/>
    <x v="2"/>
    <x v="2"/>
    <x v="1"/>
    <x v="7"/>
    <x v="93"/>
    <x v="3"/>
    <x v="92"/>
  </r>
  <r>
    <x v="94"/>
    <x v="94"/>
    <x v="3"/>
    <x v="0"/>
    <x v="2"/>
    <x v="5"/>
    <x v="23"/>
    <x v="94"/>
    <x v="1"/>
    <x v="93"/>
  </r>
  <r>
    <x v="95"/>
    <x v="95"/>
    <x v="3"/>
    <x v="5"/>
    <x v="0"/>
    <x v="3"/>
    <x v="10"/>
    <x v="95"/>
    <x v="3"/>
    <x v="94"/>
  </r>
  <r>
    <x v="96"/>
    <x v="96"/>
    <x v="3"/>
    <x v="4"/>
    <x v="0"/>
    <x v="1"/>
    <x v="15"/>
    <x v="96"/>
    <x v="0"/>
    <x v="95"/>
  </r>
  <r>
    <x v="97"/>
    <x v="97"/>
    <x v="1"/>
    <x v="4"/>
    <x v="0"/>
    <x v="1"/>
    <x v="8"/>
    <x v="97"/>
    <x v="2"/>
    <x v="96"/>
  </r>
  <r>
    <x v="98"/>
    <x v="98"/>
    <x v="3"/>
    <x v="0"/>
    <x v="1"/>
    <x v="7"/>
    <x v="10"/>
    <x v="98"/>
    <x v="4"/>
    <x v="97"/>
  </r>
  <r>
    <x v="99"/>
    <x v="99"/>
    <x v="2"/>
    <x v="3"/>
    <x v="2"/>
    <x v="4"/>
    <x v="23"/>
    <x v="99"/>
    <x v="3"/>
    <x v="98"/>
  </r>
  <r>
    <x v="100"/>
    <x v="100"/>
    <x v="0"/>
    <x v="5"/>
    <x v="1"/>
    <x v="3"/>
    <x v="9"/>
    <x v="100"/>
    <x v="0"/>
    <x v="99"/>
  </r>
  <r>
    <x v="101"/>
    <x v="101"/>
    <x v="3"/>
    <x v="0"/>
    <x v="1"/>
    <x v="6"/>
    <x v="9"/>
    <x v="101"/>
    <x v="4"/>
    <x v="100"/>
  </r>
  <r>
    <x v="102"/>
    <x v="102"/>
    <x v="3"/>
    <x v="5"/>
    <x v="0"/>
    <x v="5"/>
    <x v="3"/>
    <x v="102"/>
    <x v="4"/>
    <x v="101"/>
  </r>
  <r>
    <x v="103"/>
    <x v="103"/>
    <x v="1"/>
    <x v="5"/>
    <x v="1"/>
    <x v="3"/>
    <x v="5"/>
    <x v="103"/>
    <x v="1"/>
    <x v="102"/>
  </r>
  <r>
    <x v="104"/>
    <x v="104"/>
    <x v="3"/>
    <x v="5"/>
    <x v="0"/>
    <x v="6"/>
    <x v="11"/>
    <x v="104"/>
    <x v="4"/>
    <x v="103"/>
  </r>
  <r>
    <x v="105"/>
    <x v="105"/>
    <x v="3"/>
    <x v="0"/>
    <x v="2"/>
    <x v="1"/>
    <x v="16"/>
    <x v="105"/>
    <x v="0"/>
    <x v="104"/>
  </r>
  <r>
    <x v="106"/>
    <x v="106"/>
    <x v="3"/>
    <x v="4"/>
    <x v="0"/>
    <x v="5"/>
    <x v="6"/>
    <x v="106"/>
    <x v="0"/>
    <x v="105"/>
  </r>
  <r>
    <x v="107"/>
    <x v="107"/>
    <x v="1"/>
    <x v="4"/>
    <x v="1"/>
    <x v="6"/>
    <x v="19"/>
    <x v="107"/>
    <x v="3"/>
    <x v="106"/>
  </r>
  <r>
    <x v="108"/>
    <x v="108"/>
    <x v="3"/>
    <x v="5"/>
    <x v="1"/>
    <x v="2"/>
    <x v="17"/>
    <x v="108"/>
    <x v="3"/>
    <x v="107"/>
  </r>
  <r>
    <x v="109"/>
    <x v="109"/>
    <x v="0"/>
    <x v="3"/>
    <x v="0"/>
    <x v="6"/>
    <x v="3"/>
    <x v="109"/>
    <x v="3"/>
    <x v="108"/>
  </r>
  <r>
    <x v="110"/>
    <x v="110"/>
    <x v="1"/>
    <x v="1"/>
    <x v="0"/>
    <x v="7"/>
    <x v="17"/>
    <x v="110"/>
    <x v="4"/>
    <x v="109"/>
  </r>
  <r>
    <x v="111"/>
    <x v="111"/>
    <x v="0"/>
    <x v="0"/>
    <x v="1"/>
    <x v="4"/>
    <x v="4"/>
    <x v="111"/>
    <x v="4"/>
    <x v="110"/>
  </r>
  <r>
    <x v="112"/>
    <x v="112"/>
    <x v="1"/>
    <x v="1"/>
    <x v="2"/>
    <x v="1"/>
    <x v="4"/>
    <x v="112"/>
    <x v="1"/>
    <x v="111"/>
  </r>
  <r>
    <x v="113"/>
    <x v="113"/>
    <x v="3"/>
    <x v="3"/>
    <x v="2"/>
    <x v="6"/>
    <x v="20"/>
    <x v="113"/>
    <x v="3"/>
    <x v="112"/>
  </r>
  <r>
    <x v="114"/>
    <x v="114"/>
    <x v="0"/>
    <x v="0"/>
    <x v="0"/>
    <x v="4"/>
    <x v="10"/>
    <x v="114"/>
    <x v="2"/>
    <x v="113"/>
  </r>
  <r>
    <x v="115"/>
    <x v="115"/>
    <x v="1"/>
    <x v="5"/>
    <x v="2"/>
    <x v="0"/>
    <x v="12"/>
    <x v="115"/>
    <x v="1"/>
    <x v="114"/>
  </r>
  <r>
    <x v="116"/>
    <x v="116"/>
    <x v="2"/>
    <x v="4"/>
    <x v="1"/>
    <x v="0"/>
    <x v="7"/>
    <x v="116"/>
    <x v="2"/>
    <x v="115"/>
  </r>
  <r>
    <x v="117"/>
    <x v="117"/>
    <x v="3"/>
    <x v="1"/>
    <x v="0"/>
    <x v="4"/>
    <x v="22"/>
    <x v="117"/>
    <x v="4"/>
    <x v="116"/>
  </r>
  <r>
    <x v="118"/>
    <x v="118"/>
    <x v="1"/>
    <x v="2"/>
    <x v="1"/>
    <x v="4"/>
    <x v="5"/>
    <x v="118"/>
    <x v="1"/>
    <x v="117"/>
  </r>
  <r>
    <x v="119"/>
    <x v="119"/>
    <x v="2"/>
    <x v="2"/>
    <x v="1"/>
    <x v="7"/>
    <x v="23"/>
    <x v="119"/>
    <x v="1"/>
    <x v="118"/>
  </r>
  <r>
    <x v="120"/>
    <x v="120"/>
    <x v="1"/>
    <x v="3"/>
    <x v="2"/>
    <x v="2"/>
    <x v="13"/>
    <x v="120"/>
    <x v="0"/>
    <x v="119"/>
  </r>
  <r>
    <x v="121"/>
    <x v="121"/>
    <x v="2"/>
    <x v="5"/>
    <x v="0"/>
    <x v="1"/>
    <x v="20"/>
    <x v="121"/>
    <x v="4"/>
    <x v="120"/>
  </r>
  <r>
    <x v="122"/>
    <x v="122"/>
    <x v="3"/>
    <x v="1"/>
    <x v="0"/>
    <x v="3"/>
    <x v="9"/>
    <x v="122"/>
    <x v="4"/>
    <x v="121"/>
  </r>
  <r>
    <x v="123"/>
    <x v="123"/>
    <x v="0"/>
    <x v="5"/>
    <x v="2"/>
    <x v="7"/>
    <x v="8"/>
    <x v="123"/>
    <x v="1"/>
    <x v="122"/>
  </r>
  <r>
    <x v="124"/>
    <x v="124"/>
    <x v="2"/>
    <x v="1"/>
    <x v="1"/>
    <x v="2"/>
    <x v="4"/>
    <x v="124"/>
    <x v="4"/>
    <x v="123"/>
  </r>
  <r>
    <x v="125"/>
    <x v="125"/>
    <x v="1"/>
    <x v="3"/>
    <x v="1"/>
    <x v="4"/>
    <x v="2"/>
    <x v="125"/>
    <x v="1"/>
    <x v="124"/>
  </r>
  <r>
    <x v="126"/>
    <x v="126"/>
    <x v="3"/>
    <x v="3"/>
    <x v="1"/>
    <x v="3"/>
    <x v="6"/>
    <x v="126"/>
    <x v="0"/>
    <x v="125"/>
  </r>
  <r>
    <x v="127"/>
    <x v="127"/>
    <x v="2"/>
    <x v="2"/>
    <x v="1"/>
    <x v="4"/>
    <x v="10"/>
    <x v="127"/>
    <x v="1"/>
    <x v="126"/>
  </r>
  <r>
    <x v="128"/>
    <x v="128"/>
    <x v="1"/>
    <x v="5"/>
    <x v="0"/>
    <x v="4"/>
    <x v="23"/>
    <x v="128"/>
    <x v="4"/>
    <x v="127"/>
  </r>
  <r>
    <x v="129"/>
    <x v="129"/>
    <x v="1"/>
    <x v="0"/>
    <x v="0"/>
    <x v="0"/>
    <x v="23"/>
    <x v="129"/>
    <x v="4"/>
    <x v="128"/>
  </r>
  <r>
    <x v="130"/>
    <x v="130"/>
    <x v="1"/>
    <x v="2"/>
    <x v="2"/>
    <x v="0"/>
    <x v="19"/>
    <x v="130"/>
    <x v="1"/>
    <x v="129"/>
  </r>
  <r>
    <x v="131"/>
    <x v="131"/>
    <x v="2"/>
    <x v="5"/>
    <x v="2"/>
    <x v="3"/>
    <x v="17"/>
    <x v="131"/>
    <x v="1"/>
    <x v="130"/>
  </r>
  <r>
    <x v="132"/>
    <x v="132"/>
    <x v="2"/>
    <x v="2"/>
    <x v="0"/>
    <x v="7"/>
    <x v="2"/>
    <x v="132"/>
    <x v="1"/>
    <x v="131"/>
  </r>
  <r>
    <x v="133"/>
    <x v="133"/>
    <x v="2"/>
    <x v="0"/>
    <x v="0"/>
    <x v="0"/>
    <x v="8"/>
    <x v="133"/>
    <x v="3"/>
    <x v="132"/>
  </r>
  <r>
    <x v="134"/>
    <x v="134"/>
    <x v="0"/>
    <x v="4"/>
    <x v="1"/>
    <x v="1"/>
    <x v="0"/>
    <x v="134"/>
    <x v="4"/>
    <x v="133"/>
  </r>
  <r>
    <x v="135"/>
    <x v="135"/>
    <x v="2"/>
    <x v="4"/>
    <x v="1"/>
    <x v="4"/>
    <x v="18"/>
    <x v="135"/>
    <x v="4"/>
    <x v="134"/>
  </r>
  <r>
    <x v="136"/>
    <x v="136"/>
    <x v="2"/>
    <x v="4"/>
    <x v="2"/>
    <x v="5"/>
    <x v="17"/>
    <x v="136"/>
    <x v="3"/>
    <x v="135"/>
  </r>
  <r>
    <x v="137"/>
    <x v="137"/>
    <x v="2"/>
    <x v="4"/>
    <x v="0"/>
    <x v="6"/>
    <x v="16"/>
    <x v="137"/>
    <x v="1"/>
    <x v="136"/>
  </r>
  <r>
    <x v="138"/>
    <x v="138"/>
    <x v="0"/>
    <x v="1"/>
    <x v="2"/>
    <x v="3"/>
    <x v="11"/>
    <x v="138"/>
    <x v="0"/>
    <x v="137"/>
  </r>
  <r>
    <x v="139"/>
    <x v="139"/>
    <x v="2"/>
    <x v="4"/>
    <x v="0"/>
    <x v="3"/>
    <x v="6"/>
    <x v="139"/>
    <x v="1"/>
    <x v="138"/>
  </r>
  <r>
    <x v="140"/>
    <x v="140"/>
    <x v="1"/>
    <x v="0"/>
    <x v="1"/>
    <x v="0"/>
    <x v="20"/>
    <x v="140"/>
    <x v="1"/>
    <x v="139"/>
  </r>
  <r>
    <x v="141"/>
    <x v="141"/>
    <x v="2"/>
    <x v="3"/>
    <x v="2"/>
    <x v="7"/>
    <x v="3"/>
    <x v="141"/>
    <x v="3"/>
    <x v="140"/>
  </r>
  <r>
    <x v="142"/>
    <x v="142"/>
    <x v="1"/>
    <x v="3"/>
    <x v="2"/>
    <x v="4"/>
    <x v="21"/>
    <x v="142"/>
    <x v="4"/>
    <x v="141"/>
  </r>
  <r>
    <x v="143"/>
    <x v="143"/>
    <x v="1"/>
    <x v="1"/>
    <x v="0"/>
    <x v="1"/>
    <x v="16"/>
    <x v="143"/>
    <x v="1"/>
    <x v="142"/>
  </r>
  <r>
    <x v="144"/>
    <x v="144"/>
    <x v="1"/>
    <x v="4"/>
    <x v="1"/>
    <x v="7"/>
    <x v="10"/>
    <x v="144"/>
    <x v="4"/>
    <x v="143"/>
  </r>
  <r>
    <x v="145"/>
    <x v="145"/>
    <x v="0"/>
    <x v="4"/>
    <x v="2"/>
    <x v="2"/>
    <x v="10"/>
    <x v="145"/>
    <x v="2"/>
    <x v="144"/>
  </r>
  <r>
    <x v="146"/>
    <x v="146"/>
    <x v="0"/>
    <x v="4"/>
    <x v="1"/>
    <x v="2"/>
    <x v="16"/>
    <x v="146"/>
    <x v="4"/>
    <x v="145"/>
  </r>
  <r>
    <x v="147"/>
    <x v="147"/>
    <x v="0"/>
    <x v="2"/>
    <x v="2"/>
    <x v="5"/>
    <x v="10"/>
    <x v="147"/>
    <x v="0"/>
    <x v="146"/>
  </r>
  <r>
    <x v="148"/>
    <x v="148"/>
    <x v="2"/>
    <x v="5"/>
    <x v="1"/>
    <x v="0"/>
    <x v="19"/>
    <x v="148"/>
    <x v="0"/>
    <x v="147"/>
  </r>
  <r>
    <x v="149"/>
    <x v="149"/>
    <x v="1"/>
    <x v="2"/>
    <x v="0"/>
    <x v="0"/>
    <x v="1"/>
    <x v="149"/>
    <x v="1"/>
    <x v="148"/>
  </r>
  <r>
    <x v="150"/>
    <x v="150"/>
    <x v="0"/>
    <x v="5"/>
    <x v="2"/>
    <x v="0"/>
    <x v="20"/>
    <x v="150"/>
    <x v="4"/>
    <x v="149"/>
  </r>
  <r>
    <x v="151"/>
    <x v="151"/>
    <x v="0"/>
    <x v="4"/>
    <x v="2"/>
    <x v="5"/>
    <x v="8"/>
    <x v="151"/>
    <x v="1"/>
    <x v="150"/>
  </r>
  <r>
    <x v="152"/>
    <x v="152"/>
    <x v="2"/>
    <x v="4"/>
    <x v="1"/>
    <x v="2"/>
    <x v="6"/>
    <x v="152"/>
    <x v="3"/>
    <x v="151"/>
  </r>
  <r>
    <x v="153"/>
    <x v="153"/>
    <x v="0"/>
    <x v="2"/>
    <x v="1"/>
    <x v="7"/>
    <x v="14"/>
    <x v="153"/>
    <x v="0"/>
    <x v="152"/>
  </r>
  <r>
    <x v="154"/>
    <x v="154"/>
    <x v="2"/>
    <x v="2"/>
    <x v="2"/>
    <x v="5"/>
    <x v="4"/>
    <x v="154"/>
    <x v="1"/>
    <x v="153"/>
  </r>
  <r>
    <x v="155"/>
    <x v="155"/>
    <x v="3"/>
    <x v="5"/>
    <x v="0"/>
    <x v="5"/>
    <x v="2"/>
    <x v="155"/>
    <x v="3"/>
    <x v="154"/>
  </r>
  <r>
    <x v="156"/>
    <x v="156"/>
    <x v="0"/>
    <x v="3"/>
    <x v="1"/>
    <x v="7"/>
    <x v="3"/>
    <x v="156"/>
    <x v="1"/>
    <x v="155"/>
  </r>
  <r>
    <x v="157"/>
    <x v="157"/>
    <x v="3"/>
    <x v="5"/>
    <x v="1"/>
    <x v="0"/>
    <x v="5"/>
    <x v="157"/>
    <x v="4"/>
    <x v="156"/>
  </r>
  <r>
    <x v="158"/>
    <x v="158"/>
    <x v="2"/>
    <x v="2"/>
    <x v="1"/>
    <x v="1"/>
    <x v="4"/>
    <x v="158"/>
    <x v="4"/>
    <x v="157"/>
  </r>
  <r>
    <x v="159"/>
    <x v="159"/>
    <x v="1"/>
    <x v="0"/>
    <x v="2"/>
    <x v="7"/>
    <x v="2"/>
    <x v="159"/>
    <x v="4"/>
    <x v="158"/>
  </r>
  <r>
    <x v="160"/>
    <x v="160"/>
    <x v="0"/>
    <x v="2"/>
    <x v="2"/>
    <x v="2"/>
    <x v="22"/>
    <x v="160"/>
    <x v="4"/>
    <x v="159"/>
  </r>
  <r>
    <x v="161"/>
    <x v="161"/>
    <x v="2"/>
    <x v="0"/>
    <x v="2"/>
    <x v="3"/>
    <x v="18"/>
    <x v="161"/>
    <x v="2"/>
    <x v="160"/>
  </r>
  <r>
    <x v="162"/>
    <x v="162"/>
    <x v="1"/>
    <x v="1"/>
    <x v="2"/>
    <x v="4"/>
    <x v="8"/>
    <x v="162"/>
    <x v="3"/>
    <x v="91"/>
  </r>
  <r>
    <x v="163"/>
    <x v="163"/>
    <x v="1"/>
    <x v="2"/>
    <x v="0"/>
    <x v="3"/>
    <x v="10"/>
    <x v="163"/>
    <x v="3"/>
    <x v="161"/>
  </r>
  <r>
    <x v="164"/>
    <x v="164"/>
    <x v="3"/>
    <x v="1"/>
    <x v="0"/>
    <x v="6"/>
    <x v="10"/>
    <x v="164"/>
    <x v="4"/>
    <x v="162"/>
  </r>
  <r>
    <x v="165"/>
    <x v="165"/>
    <x v="2"/>
    <x v="3"/>
    <x v="2"/>
    <x v="6"/>
    <x v="14"/>
    <x v="165"/>
    <x v="2"/>
    <x v="163"/>
  </r>
  <r>
    <x v="166"/>
    <x v="166"/>
    <x v="1"/>
    <x v="5"/>
    <x v="0"/>
    <x v="5"/>
    <x v="4"/>
    <x v="166"/>
    <x v="4"/>
    <x v="164"/>
  </r>
  <r>
    <x v="167"/>
    <x v="167"/>
    <x v="0"/>
    <x v="0"/>
    <x v="1"/>
    <x v="4"/>
    <x v="2"/>
    <x v="167"/>
    <x v="2"/>
    <x v="165"/>
  </r>
  <r>
    <x v="168"/>
    <x v="168"/>
    <x v="0"/>
    <x v="5"/>
    <x v="1"/>
    <x v="3"/>
    <x v="7"/>
    <x v="168"/>
    <x v="4"/>
    <x v="166"/>
  </r>
  <r>
    <x v="169"/>
    <x v="169"/>
    <x v="3"/>
    <x v="1"/>
    <x v="1"/>
    <x v="1"/>
    <x v="2"/>
    <x v="169"/>
    <x v="0"/>
    <x v="167"/>
  </r>
  <r>
    <x v="170"/>
    <x v="170"/>
    <x v="1"/>
    <x v="0"/>
    <x v="2"/>
    <x v="0"/>
    <x v="18"/>
    <x v="170"/>
    <x v="0"/>
    <x v="168"/>
  </r>
  <r>
    <x v="171"/>
    <x v="171"/>
    <x v="2"/>
    <x v="5"/>
    <x v="1"/>
    <x v="2"/>
    <x v="21"/>
    <x v="171"/>
    <x v="1"/>
    <x v="169"/>
  </r>
  <r>
    <x v="172"/>
    <x v="172"/>
    <x v="0"/>
    <x v="2"/>
    <x v="0"/>
    <x v="6"/>
    <x v="1"/>
    <x v="172"/>
    <x v="4"/>
    <x v="170"/>
  </r>
  <r>
    <x v="173"/>
    <x v="173"/>
    <x v="1"/>
    <x v="4"/>
    <x v="2"/>
    <x v="1"/>
    <x v="11"/>
    <x v="173"/>
    <x v="3"/>
    <x v="171"/>
  </r>
  <r>
    <x v="174"/>
    <x v="174"/>
    <x v="1"/>
    <x v="1"/>
    <x v="0"/>
    <x v="2"/>
    <x v="19"/>
    <x v="174"/>
    <x v="1"/>
    <x v="172"/>
  </r>
  <r>
    <x v="175"/>
    <x v="175"/>
    <x v="3"/>
    <x v="5"/>
    <x v="1"/>
    <x v="2"/>
    <x v="16"/>
    <x v="175"/>
    <x v="0"/>
    <x v="173"/>
  </r>
  <r>
    <x v="176"/>
    <x v="176"/>
    <x v="0"/>
    <x v="1"/>
    <x v="1"/>
    <x v="0"/>
    <x v="7"/>
    <x v="176"/>
    <x v="4"/>
    <x v="174"/>
  </r>
  <r>
    <x v="177"/>
    <x v="177"/>
    <x v="0"/>
    <x v="1"/>
    <x v="1"/>
    <x v="4"/>
    <x v="2"/>
    <x v="177"/>
    <x v="1"/>
    <x v="137"/>
  </r>
  <r>
    <x v="178"/>
    <x v="178"/>
    <x v="2"/>
    <x v="0"/>
    <x v="2"/>
    <x v="5"/>
    <x v="11"/>
    <x v="178"/>
    <x v="4"/>
    <x v="175"/>
  </r>
  <r>
    <x v="179"/>
    <x v="179"/>
    <x v="0"/>
    <x v="0"/>
    <x v="0"/>
    <x v="3"/>
    <x v="4"/>
    <x v="179"/>
    <x v="0"/>
    <x v="176"/>
  </r>
  <r>
    <x v="180"/>
    <x v="180"/>
    <x v="2"/>
    <x v="4"/>
    <x v="2"/>
    <x v="0"/>
    <x v="21"/>
    <x v="180"/>
    <x v="1"/>
    <x v="177"/>
  </r>
  <r>
    <x v="181"/>
    <x v="181"/>
    <x v="0"/>
    <x v="2"/>
    <x v="2"/>
    <x v="1"/>
    <x v="0"/>
    <x v="181"/>
    <x v="0"/>
    <x v="178"/>
  </r>
  <r>
    <x v="182"/>
    <x v="182"/>
    <x v="3"/>
    <x v="1"/>
    <x v="1"/>
    <x v="5"/>
    <x v="13"/>
    <x v="182"/>
    <x v="2"/>
    <x v="179"/>
  </r>
  <r>
    <x v="183"/>
    <x v="183"/>
    <x v="0"/>
    <x v="5"/>
    <x v="2"/>
    <x v="1"/>
    <x v="21"/>
    <x v="183"/>
    <x v="0"/>
    <x v="180"/>
  </r>
  <r>
    <x v="184"/>
    <x v="184"/>
    <x v="2"/>
    <x v="3"/>
    <x v="2"/>
    <x v="5"/>
    <x v="13"/>
    <x v="184"/>
    <x v="4"/>
    <x v="181"/>
  </r>
  <r>
    <x v="185"/>
    <x v="185"/>
    <x v="2"/>
    <x v="1"/>
    <x v="1"/>
    <x v="4"/>
    <x v="17"/>
    <x v="185"/>
    <x v="3"/>
    <x v="182"/>
  </r>
  <r>
    <x v="186"/>
    <x v="186"/>
    <x v="3"/>
    <x v="1"/>
    <x v="2"/>
    <x v="6"/>
    <x v="15"/>
    <x v="186"/>
    <x v="0"/>
    <x v="183"/>
  </r>
  <r>
    <x v="187"/>
    <x v="187"/>
    <x v="0"/>
    <x v="4"/>
    <x v="1"/>
    <x v="1"/>
    <x v="8"/>
    <x v="187"/>
    <x v="3"/>
    <x v="184"/>
  </r>
  <r>
    <x v="188"/>
    <x v="188"/>
    <x v="0"/>
    <x v="2"/>
    <x v="1"/>
    <x v="0"/>
    <x v="11"/>
    <x v="188"/>
    <x v="2"/>
    <x v="185"/>
  </r>
  <r>
    <x v="189"/>
    <x v="189"/>
    <x v="3"/>
    <x v="3"/>
    <x v="1"/>
    <x v="5"/>
    <x v="9"/>
    <x v="189"/>
    <x v="1"/>
    <x v="186"/>
  </r>
  <r>
    <x v="190"/>
    <x v="190"/>
    <x v="0"/>
    <x v="0"/>
    <x v="1"/>
    <x v="5"/>
    <x v="23"/>
    <x v="190"/>
    <x v="1"/>
    <x v="187"/>
  </r>
  <r>
    <x v="191"/>
    <x v="191"/>
    <x v="0"/>
    <x v="0"/>
    <x v="2"/>
    <x v="2"/>
    <x v="19"/>
    <x v="191"/>
    <x v="3"/>
    <x v="188"/>
  </r>
  <r>
    <x v="192"/>
    <x v="192"/>
    <x v="2"/>
    <x v="5"/>
    <x v="1"/>
    <x v="2"/>
    <x v="2"/>
    <x v="192"/>
    <x v="1"/>
    <x v="189"/>
  </r>
  <r>
    <x v="193"/>
    <x v="193"/>
    <x v="0"/>
    <x v="3"/>
    <x v="1"/>
    <x v="7"/>
    <x v="3"/>
    <x v="193"/>
    <x v="0"/>
    <x v="190"/>
  </r>
  <r>
    <x v="194"/>
    <x v="194"/>
    <x v="0"/>
    <x v="0"/>
    <x v="2"/>
    <x v="1"/>
    <x v="7"/>
    <x v="194"/>
    <x v="3"/>
    <x v="191"/>
  </r>
  <r>
    <x v="195"/>
    <x v="195"/>
    <x v="3"/>
    <x v="5"/>
    <x v="2"/>
    <x v="2"/>
    <x v="17"/>
    <x v="195"/>
    <x v="4"/>
    <x v="192"/>
  </r>
  <r>
    <x v="196"/>
    <x v="196"/>
    <x v="3"/>
    <x v="2"/>
    <x v="0"/>
    <x v="7"/>
    <x v="8"/>
    <x v="196"/>
    <x v="0"/>
    <x v="193"/>
  </r>
  <r>
    <x v="197"/>
    <x v="197"/>
    <x v="1"/>
    <x v="5"/>
    <x v="2"/>
    <x v="6"/>
    <x v="11"/>
    <x v="197"/>
    <x v="0"/>
    <x v="194"/>
  </r>
  <r>
    <x v="198"/>
    <x v="198"/>
    <x v="2"/>
    <x v="0"/>
    <x v="2"/>
    <x v="6"/>
    <x v="4"/>
    <x v="198"/>
    <x v="0"/>
    <x v="195"/>
  </r>
  <r>
    <x v="199"/>
    <x v="199"/>
    <x v="0"/>
    <x v="4"/>
    <x v="0"/>
    <x v="2"/>
    <x v="19"/>
    <x v="199"/>
    <x v="4"/>
    <x v="196"/>
  </r>
  <r>
    <x v="200"/>
    <x v="200"/>
    <x v="0"/>
    <x v="4"/>
    <x v="2"/>
    <x v="1"/>
    <x v="6"/>
    <x v="200"/>
    <x v="2"/>
    <x v="197"/>
  </r>
  <r>
    <x v="201"/>
    <x v="201"/>
    <x v="1"/>
    <x v="4"/>
    <x v="2"/>
    <x v="5"/>
    <x v="12"/>
    <x v="201"/>
    <x v="1"/>
    <x v="198"/>
  </r>
  <r>
    <x v="202"/>
    <x v="202"/>
    <x v="0"/>
    <x v="0"/>
    <x v="2"/>
    <x v="3"/>
    <x v="18"/>
    <x v="202"/>
    <x v="3"/>
    <x v="199"/>
  </r>
  <r>
    <x v="203"/>
    <x v="203"/>
    <x v="2"/>
    <x v="4"/>
    <x v="2"/>
    <x v="4"/>
    <x v="23"/>
    <x v="203"/>
    <x v="2"/>
    <x v="200"/>
  </r>
  <r>
    <x v="204"/>
    <x v="204"/>
    <x v="1"/>
    <x v="3"/>
    <x v="0"/>
    <x v="1"/>
    <x v="11"/>
    <x v="204"/>
    <x v="3"/>
    <x v="201"/>
  </r>
  <r>
    <x v="205"/>
    <x v="205"/>
    <x v="2"/>
    <x v="2"/>
    <x v="2"/>
    <x v="4"/>
    <x v="10"/>
    <x v="205"/>
    <x v="1"/>
    <x v="202"/>
  </r>
  <r>
    <x v="206"/>
    <x v="206"/>
    <x v="1"/>
    <x v="5"/>
    <x v="2"/>
    <x v="0"/>
    <x v="15"/>
    <x v="206"/>
    <x v="4"/>
    <x v="203"/>
  </r>
  <r>
    <x v="207"/>
    <x v="207"/>
    <x v="1"/>
    <x v="5"/>
    <x v="0"/>
    <x v="6"/>
    <x v="21"/>
    <x v="207"/>
    <x v="0"/>
    <x v="204"/>
  </r>
  <r>
    <x v="208"/>
    <x v="208"/>
    <x v="3"/>
    <x v="0"/>
    <x v="1"/>
    <x v="2"/>
    <x v="12"/>
    <x v="208"/>
    <x v="0"/>
    <x v="205"/>
  </r>
  <r>
    <x v="209"/>
    <x v="209"/>
    <x v="2"/>
    <x v="4"/>
    <x v="0"/>
    <x v="2"/>
    <x v="10"/>
    <x v="209"/>
    <x v="4"/>
    <x v="206"/>
  </r>
  <r>
    <x v="210"/>
    <x v="210"/>
    <x v="0"/>
    <x v="4"/>
    <x v="1"/>
    <x v="4"/>
    <x v="4"/>
    <x v="210"/>
    <x v="2"/>
    <x v="207"/>
  </r>
  <r>
    <x v="211"/>
    <x v="211"/>
    <x v="0"/>
    <x v="1"/>
    <x v="0"/>
    <x v="5"/>
    <x v="10"/>
    <x v="211"/>
    <x v="2"/>
    <x v="208"/>
  </r>
  <r>
    <x v="212"/>
    <x v="212"/>
    <x v="2"/>
    <x v="2"/>
    <x v="0"/>
    <x v="4"/>
    <x v="8"/>
    <x v="212"/>
    <x v="3"/>
    <x v="209"/>
  </r>
  <r>
    <x v="213"/>
    <x v="213"/>
    <x v="0"/>
    <x v="3"/>
    <x v="2"/>
    <x v="0"/>
    <x v="18"/>
    <x v="213"/>
    <x v="4"/>
    <x v="210"/>
  </r>
  <r>
    <x v="214"/>
    <x v="214"/>
    <x v="0"/>
    <x v="5"/>
    <x v="1"/>
    <x v="5"/>
    <x v="11"/>
    <x v="214"/>
    <x v="2"/>
    <x v="211"/>
  </r>
  <r>
    <x v="215"/>
    <x v="215"/>
    <x v="2"/>
    <x v="1"/>
    <x v="2"/>
    <x v="0"/>
    <x v="21"/>
    <x v="215"/>
    <x v="4"/>
    <x v="212"/>
  </r>
  <r>
    <x v="216"/>
    <x v="216"/>
    <x v="1"/>
    <x v="1"/>
    <x v="1"/>
    <x v="3"/>
    <x v="7"/>
    <x v="216"/>
    <x v="1"/>
    <x v="213"/>
  </r>
  <r>
    <x v="217"/>
    <x v="217"/>
    <x v="2"/>
    <x v="0"/>
    <x v="0"/>
    <x v="6"/>
    <x v="17"/>
    <x v="217"/>
    <x v="0"/>
    <x v="214"/>
  </r>
  <r>
    <x v="218"/>
    <x v="218"/>
    <x v="1"/>
    <x v="5"/>
    <x v="0"/>
    <x v="2"/>
    <x v="18"/>
    <x v="218"/>
    <x v="0"/>
    <x v="215"/>
  </r>
  <r>
    <x v="219"/>
    <x v="219"/>
    <x v="0"/>
    <x v="0"/>
    <x v="1"/>
    <x v="2"/>
    <x v="2"/>
    <x v="219"/>
    <x v="0"/>
    <x v="216"/>
  </r>
  <r>
    <x v="220"/>
    <x v="220"/>
    <x v="0"/>
    <x v="3"/>
    <x v="2"/>
    <x v="3"/>
    <x v="3"/>
    <x v="220"/>
    <x v="4"/>
    <x v="217"/>
  </r>
  <r>
    <x v="221"/>
    <x v="221"/>
    <x v="0"/>
    <x v="1"/>
    <x v="2"/>
    <x v="7"/>
    <x v="13"/>
    <x v="221"/>
    <x v="4"/>
    <x v="218"/>
  </r>
  <r>
    <x v="222"/>
    <x v="222"/>
    <x v="3"/>
    <x v="1"/>
    <x v="2"/>
    <x v="6"/>
    <x v="18"/>
    <x v="222"/>
    <x v="3"/>
    <x v="219"/>
  </r>
  <r>
    <x v="223"/>
    <x v="223"/>
    <x v="1"/>
    <x v="2"/>
    <x v="2"/>
    <x v="5"/>
    <x v="21"/>
    <x v="223"/>
    <x v="0"/>
    <x v="220"/>
  </r>
  <r>
    <x v="224"/>
    <x v="224"/>
    <x v="3"/>
    <x v="3"/>
    <x v="0"/>
    <x v="3"/>
    <x v="18"/>
    <x v="224"/>
    <x v="3"/>
    <x v="221"/>
  </r>
  <r>
    <x v="225"/>
    <x v="225"/>
    <x v="3"/>
    <x v="1"/>
    <x v="0"/>
    <x v="5"/>
    <x v="17"/>
    <x v="225"/>
    <x v="0"/>
    <x v="222"/>
  </r>
  <r>
    <x v="226"/>
    <x v="226"/>
    <x v="2"/>
    <x v="3"/>
    <x v="0"/>
    <x v="4"/>
    <x v="15"/>
    <x v="226"/>
    <x v="3"/>
    <x v="223"/>
  </r>
  <r>
    <x v="227"/>
    <x v="227"/>
    <x v="3"/>
    <x v="5"/>
    <x v="0"/>
    <x v="1"/>
    <x v="10"/>
    <x v="227"/>
    <x v="3"/>
    <x v="224"/>
  </r>
  <r>
    <x v="228"/>
    <x v="228"/>
    <x v="2"/>
    <x v="4"/>
    <x v="0"/>
    <x v="2"/>
    <x v="4"/>
    <x v="228"/>
    <x v="1"/>
    <x v="225"/>
  </r>
  <r>
    <x v="229"/>
    <x v="229"/>
    <x v="2"/>
    <x v="1"/>
    <x v="2"/>
    <x v="5"/>
    <x v="23"/>
    <x v="229"/>
    <x v="3"/>
    <x v="226"/>
  </r>
  <r>
    <x v="230"/>
    <x v="230"/>
    <x v="3"/>
    <x v="2"/>
    <x v="2"/>
    <x v="0"/>
    <x v="5"/>
    <x v="230"/>
    <x v="4"/>
    <x v="227"/>
  </r>
  <r>
    <x v="231"/>
    <x v="231"/>
    <x v="1"/>
    <x v="5"/>
    <x v="2"/>
    <x v="5"/>
    <x v="14"/>
    <x v="231"/>
    <x v="3"/>
    <x v="228"/>
  </r>
  <r>
    <x v="232"/>
    <x v="232"/>
    <x v="1"/>
    <x v="3"/>
    <x v="2"/>
    <x v="1"/>
    <x v="0"/>
    <x v="232"/>
    <x v="0"/>
    <x v="229"/>
  </r>
  <r>
    <x v="233"/>
    <x v="233"/>
    <x v="1"/>
    <x v="0"/>
    <x v="0"/>
    <x v="6"/>
    <x v="13"/>
    <x v="233"/>
    <x v="3"/>
    <x v="230"/>
  </r>
  <r>
    <x v="234"/>
    <x v="234"/>
    <x v="1"/>
    <x v="5"/>
    <x v="0"/>
    <x v="2"/>
    <x v="20"/>
    <x v="234"/>
    <x v="2"/>
    <x v="231"/>
  </r>
  <r>
    <x v="235"/>
    <x v="235"/>
    <x v="1"/>
    <x v="1"/>
    <x v="0"/>
    <x v="4"/>
    <x v="4"/>
    <x v="235"/>
    <x v="0"/>
    <x v="232"/>
  </r>
  <r>
    <x v="236"/>
    <x v="236"/>
    <x v="3"/>
    <x v="3"/>
    <x v="1"/>
    <x v="3"/>
    <x v="11"/>
    <x v="236"/>
    <x v="2"/>
    <x v="233"/>
  </r>
  <r>
    <x v="237"/>
    <x v="237"/>
    <x v="3"/>
    <x v="4"/>
    <x v="2"/>
    <x v="4"/>
    <x v="11"/>
    <x v="237"/>
    <x v="0"/>
    <x v="234"/>
  </r>
  <r>
    <x v="238"/>
    <x v="238"/>
    <x v="0"/>
    <x v="5"/>
    <x v="2"/>
    <x v="1"/>
    <x v="22"/>
    <x v="238"/>
    <x v="4"/>
    <x v="235"/>
  </r>
  <r>
    <x v="239"/>
    <x v="239"/>
    <x v="1"/>
    <x v="1"/>
    <x v="0"/>
    <x v="2"/>
    <x v="13"/>
    <x v="239"/>
    <x v="4"/>
    <x v="236"/>
  </r>
  <r>
    <x v="240"/>
    <x v="240"/>
    <x v="3"/>
    <x v="2"/>
    <x v="2"/>
    <x v="5"/>
    <x v="13"/>
    <x v="240"/>
    <x v="4"/>
    <x v="237"/>
  </r>
  <r>
    <x v="241"/>
    <x v="241"/>
    <x v="0"/>
    <x v="0"/>
    <x v="2"/>
    <x v="6"/>
    <x v="5"/>
    <x v="241"/>
    <x v="2"/>
    <x v="238"/>
  </r>
  <r>
    <x v="242"/>
    <x v="242"/>
    <x v="1"/>
    <x v="3"/>
    <x v="0"/>
    <x v="7"/>
    <x v="20"/>
    <x v="242"/>
    <x v="1"/>
    <x v="239"/>
  </r>
  <r>
    <x v="243"/>
    <x v="243"/>
    <x v="2"/>
    <x v="5"/>
    <x v="1"/>
    <x v="6"/>
    <x v="1"/>
    <x v="243"/>
    <x v="0"/>
    <x v="240"/>
  </r>
  <r>
    <x v="244"/>
    <x v="244"/>
    <x v="0"/>
    <x v="5"/>
    <x v="1"/>
    <x v="7"/>
    <x v="8"/>
    <x v="244"/>
    <x v="4"/>
    <x v="241"/>
  </r>
  <r>
    <x v="245"/>
    <x v="245"/>
    <x v="3"/>
    <x v="4"/>
    <x v="1"/>
    <x v="0"/>
    <x v="20"/>
    <x v="245"/>
    <x v="0"/>
    <x v="242"/>
  </r>
  <r>
    <x v="246"/>
    <x v="246"/>
    <x v="2"/>
    <x v="4"/>
    <x v="0"/>
    <x v="6"/>
    <x v="17"/>
    <x v="246"/>
    <x v="2"/>
    <x v="243"/>
  </r>
  <r>
    <x v="247"/>
    <x v="247"/>
    <x v="2"/>
    <x v="2"/>
    <x v="2"/>
    <x v="2"/>
    <x v="9"/>
    <x v="247"/>
    <x v="1"/>
    <x v="244"/>
  </r>
  <r>
    <x v="248"/>
    <x v="248"/>
    <x v="2"/>
    <x v="0"/>
    <x v="0"/>
    <x v="7"/>
    <x v="23"/>
    <x v="248"/>
    <x v="2"/>
    <x v="245"/>
  </r>
  <r>
    <x v="249"/>
    <x v="249"/>
    <x v="0"/>
    <x v="2"/>
    <x v="0"/>
    <x v="3"/>
    <x v="1"/>
    <x v="249"/>
    <x v="0"/>
    <x v="246"/>
  </r>
  <r>
    <x v="250"/>
    <x v="250"/>
    <x v="3"/>
    <x v="1"/>
    <x v="2"/>
    <x v="2"/>
    <x v="3"/>
    <x v="250"/>
    <x v="1"/>
    <x v="247"/>
  </r>
  <r>
    <x v="251"/>
    <x v="251"/>
    <x v="2"/>
    <x v="1"/>
    <x v="1"/>
    <x v="3"/>
    <x v="17"/>
    <x v="251"/>
    <x v="1"/>
    <x v="248"/>
  </r>
  <r>
    <x v="252"/>
    <x v="252"/>
    <x v="1"/>
    <x v="2"/>
    <x v="1"/>
    <x v="6"/>
    <x v="11"/>
    <x v="252"/>
    <x v="2"/>
    <x v="249"/>
  </r>
  <r>
    <x v="253"/>
    <x v="253"/>
    <x v="2"/>
    <x v="0"/>
    <x v="0"/>
    <x v="3"/>
    <x v="6"/>
    <x v="253"/>
    <x v="4"/>
    <x v="250"/>
  </r>
  <r>
    <x v="254"/>
    <x v="254"/>
    <x v="2"/>
    <x v="2"/>
    <x v="1"/>
    <x v="7"/>
    <x v="4"/>
    <x v="254"/>
    <x v="0"/>
    <x v="251"/>
  </r>
  <r>
    <x v="255"/>
    <x v="255"/>
    <x v="0"/>
    <x v="0"/>
    <x v="0"/>
    <x v="2"/>
    <x v="11"/>
    <x v="255"/>
    <x v="3"/>
    <x v="252"/>
  </r>
  <r>
    <x v="256"/>
    <x v="256"/>
    <x v="0"/>
    <x v="0"/>
    <x v="0"/>
    <x v="5"/>
    <x v="21"/>
    <x v="256"/>
    <x v="3"/>
    <x v="253"/>
  </r>
  <r>
    <x v="257"/>
    <x v="257"/>
    <x v="3"/>
    <x v="3"/>
    <x v="2"/>
    <x v="1"/>
    <x v="0"/>
    <x v="257"/>
    <x v="2"/>
    <x v="254"/>
  </r>
  <r>
    <x v="258"/>
    <x v="258"/>
    <x v="1"/>
    <x v="0"/>
    <x v="2"/>
    <x v="7"/>
    <x v="6"/>
    <x v="258"/>
    <x v="0"/>
    <x v="255"/>
  </r>
  <r>
    <x v="259"/>
    <x v="259"/>
    <x v="0"/>
    <x v="4"/>
    <x v="2"/>
    <x v="7"/>
    <x v="11"/>
    <x v="259"/>
    <x v="0"/>
    <x v="256"/>
  </r>
  <r>
    <x v="260"/>
    <x v="260"/>
    <x v="2"/>
    <x v="0"/>
    <x v="0"/>
    <x v="5"/>
    <x v="3"/>
    <x v="260"/>
    <x v="2"/>
    <x v="257"/>
  </r>
  <r>
    <x v="261"/>
    <x v="261"/>
    <x v="3"/>
    <x v="0"/>
    <x v="2"/>
    <x v="2"/>
    <x v="3"/>
    <x v="261"/>
    <x v="0"/>
    <x v="258"/>
  </r>
  <r>
    <x v="262"/>
    <x v="262"/>
    <x v="2"/>
    <x v="0"/>
    <x v="1"/>
    <x v="2"/>
    <x v="8"/>
    <x v="262"/>
    <x v="4"/>
    <x v="259"/>
  </r>
  <r>
    <x v="263"/>
    <x v="263"/>
    <x v="2"/>
    <x v="1"/>
    <x v="1"/>
    <x v="4"/>
    <x v="15"/>
    <x v="263"/>
    <x v="2"/>
    <x v="260"/>
  </r>
  <r>
    <x v="264"/>
    <x v="264"/>
    <x v="0"/>
    <x v="4"/>
    <x v="0"/>
    <x v="6"/>
    <x v="2"/>
    <x v="264"/>
    <x v="4"/>
    <x v="261"/>
  </r>
  <r>
    <x v="265"/>
    <x v="265"/>
    <x v="3"/>
    <x v="4"/>
    <x v="0"/>
    <x v="3"/>
    <x v="19"/>
    <x v="265"/>
    <x v="0"/>
    <x v="48"/>
  </r>
  <r>
    <x v="266"/>
    <x v="266"/>
    <x v="1"/>
    <x v="2"/>
    <x v="2"/>
    <x v="6"/>
    <x v="22"/>
    <x v="266"/>
    <x v="2"/>
    <x v="262"/>
  </r>
  <r>
    <x v="267"/>
    <x v="267"/>
    <x v="1"/>
    <x v="3"/>
    <x v="0"/>
    <x v="5"/>
    <x v="14"/>
    <x v="267"/>
    <x v="0"/>
    <x v="263"/>
  </r>
  <r>
    <x v="268"/>
    <x v="268"/>
    <x v="0"/>
    <x v="0"/>
    <x v="0"/>
    <x v="6"/>
    <x v="12"/>
    <x v="268"/>
    <x v="2"/>
    <x v="264"/>
  </r>
  <r>
    <x v="269"/>
    <x v="269"/>
    <x v="0"/>
    <x v="5"/>
    <x v="1"/>
    <x v="5"/>
    <x v="5"/>
    <x v="100"/>
    <x v="0"/>
    <x v="265"/>
  </r>
  <r>
    <x v="270"/>
    <x v="270"/>
    <x v="3"/>
    <x v="3"/>
    <x v="1"/>
    <x v="2"/>
    <x v="2"/>
    <x v="269"/>
    <x v="4"/>
    <x v="266"/>
  </r>
  <r>
    <x v="271"/>
    <x v="271"/>
    <x v="1"/>
    <x v="3"/>
    <x v="2"/>
    <x v="3"/>
    <x v="4"/>
    <x v="270"/>
    <x v="4"/>
    <x v="267"/>
  </r>
  <r>
    <x v="272"/>
    <x v="272"/>
    <x v="1"/>
    <x v="4"/>
    <x v="0"/>
    <x v="6"/>
    <x v="4"/>
    <x v="271"/>
    <x v="0"/>
    <x v="268"/>
  </r>
  <r>
    <x v="273"/>
    <x v="273"/>
    <x v="1"/>
    <x v="3"/>
    <x v="0"/>
    <x v="7"/>
    <x v="4"/>
    <x v="272"/>
    <x v="2"/>
    <x v="269"/>
  </r>
  <r>
    <x v="274"/>
    <x v="274"/>
    <x v="2"/>
    <x v="0"/>
    <x v="1"/>
    <x v="0"/>
    <x v="9"/>
    <x v="273"/>
    <x v="3"/>
    <x v="270"/>
  </r>
  <r>
    <x v="275"/>
    <x v="275"/>
    <x v="1"/>
    <x v="0"/>
    <x v="0"/>
    <x v="4"/>
    <x v="12"/>
    <x v="274"/>
    <x v="4"/>
    <x v="271"/>
  </r>
  <r>
    <x v="276"/>
    <x v="276"/>
    <x v="2"/>
    <x v="1"/>
    <x v="1"/>
    <x v="1"/>
    <x v="11"/>
    <x v="275"/>
    <x v="4"/>
    <x v="272"/>
  </r>
  <r>
    <x v="277"/>
    <x v="277"/>
    <x v="3"/>
    <x v="0"/>
    <x v="2"/>
    <x v="7"/>
    <x v="20"/>
    <x v="276"/>
    <x v="3"/>
    <x v="273"/>
  </r>
  <r>
    <x v="278"/>
    <x v="278"/>
    <x v="2"/>
    <x v="0"/>
    <x v="1"/>
    <x v="2"/>
    <x v="19"/>
    <x v="277"/>
    <x v="0"/>
    <x v="274"/>
  </r>
  <r>
    <x v="279"/>
    <x v="279"/>
    <x v="3"/>
    <x v="4"/>
    <x v="0"/>
    <x v="1"/>
    <x v="10"/>
    <x v="278"/>
    <x v="2"/>
    <x v="275"/>
  </r>
  <r>
    <x v="280"/>
    <x v="280"/>
    <x v="1"/>
    <x v="0"/>
    <x v="2"/>
    <x v="0"/>
    <x v="2"/>
    <x v="279"/>
    <x v="0"/>
    <x v="276"/>
  </r>
  <r>
    <x v="281"/>
    <x v="281"/>
    <x v="1"/>
    <x v="1"/>
    <x v="1"/>
    <x v="0"/>
    <x v="3"/>
    <x v="280"/>
    <x v="1"/>
    <x v="277"/>
  </r>
  <r>
    <x v="282"/>
    <x v="282"/>
    <x v="3"/>
    <x v="5"/>
    <x v="1"/>
    <x v="3"/>
    <x v="0"/>
    <x v="281"/>
    <x v="4"/>
    <x v="278"/>
  </r>
  <r>
    <x v="283"/>
    <x v="283"/>
    <x v="0"/>
    <x v="4"/>
    <x v="2"/>
    <x v="1"/>
    <x v="1"/>
    <x v="282"/>
    <x v="1"/>
    <x v="279"/>
  </r>
  <r>
    <x v="284"/>
    <x v="284"/>
    <x v="3"/>
    <x v="5"/>
    <x v="2"/>
    <x v="3"/>
    <x v="22"/>
    <x v="283"/>
    <x v="4"/>
    <x v="280"/>
  </r>
  <r>
    <x v="285"/>
    <x v="285"/>
    <x v="0"/>
    <x v="4"/>
    <x v="1"/>
    <x v="7"/>
    <x v="6"/>
    <x v="284"/>
    <x v="4"/>
    <x v="281"/>
  </r>
  <r>
    <x v="286"/>
    <x v="286"/>
    <x v="2"/>
    <x v="2"/>
    <x v="0"/>
    <x v="5"/>
    <x v="18"/>
    <x v="285"/>
    <x v="1"/>
    <x v="282"/>
  </r>
  <r>
    <x v="287"/>
    <x v="287"/>
    <x v="2"/>
    <x v="3"/>
    <x v="1"/>
    <x v="5"/>
    <x v="18"/>
    <x v="286"/>
    <x v="1"/>
    <x v="283"/>
  </r>
  <r>
    <x v="288"/>
    <x v="288"/>
    <x v="2"/>
    <x v="2"/>
    <x v="2"/>
    <x v="5"/>
    <x v="17"/>
    <x v="287"/>
    <x v="0"/>
    <x v="284"/>
  </r>
  <r>
    <x v="289"/>
    <x v="289"/>
    <x v="1"/>
    <x v="0"/>
    <x v="1"/>
    <x v="1"/>
    <x v="19"/>
    <x v="288"/>
    <x v="1"/>
    <x v="285"/>
  </r>
  <r>
    <x v="290"/>
    <x v="290"/>
    <x v="2"/>
    <x v="5"/>
    <x v="2"/>
    <x v="5"/>
    <x v="18"/>
    <x v="289"/>
    <x v="0"/>
    <x v="286"/>
  </r>
  <r>
    <x v="291"/>
    <x v="291"/>
    <x v="0"/>
    <x v="0"/>
    <x v="2"/>
    <x v="7"/>
    <x v="16"/>
    <x v="290"/>
    <x v="0"/>
    <x v="287"/>
  </r>
  <r>
    <x v="292"/>
    <x v="292"/>
    <x v="2"/>
    <x v="3"/>
    <x v="0"/>
    <x v="3"/>
    <x v="16"/>
    <x v="291"/>
    <x v="0"/>
    <x v="288"/>
  </r>
  <r>
    <x v="293"/>
    <x v="293"/>
    <x v="3"/>
    <x v="4"/>
    <x v="2"/>
    <x v="1"/>
    <x v="21"/>
    <x v="292"/>
    <x v="4"/>
    <x v="289"/>
  </r>
  <r>
    <x v="294"/>
    <x v="294"/>
    <x v="3"/>
    <x v="3"/>
    <x v="2"/>
    <x v="3"/>
    <x v="22"/>
    <x v="293"/>
    <x v="4"/>
    <x v="290"/>
  </r>
  <r>
    <x v="295"/>
    <x v="295"/>
    <x v="1"/>
    <x v="1"/>
    <x v="0"/>
    <x v="1"/>
    <x v="13"/>
    <x v="294"/>
    <x v="1"/>
    <x v="291"/>
  </r>
  <r>
    <x v="296"/>
    <x v="296"/>
    <x v="3"/>
    <x v="3"/>
    <x v="2"/>
    <x v="3"/>
    <x v="7"/>
    <x v="295"/>
    <x v="4"/>
    <x v="292"/>
  </r>
  <r>
    <x v="297"/>
    <x v="297"/>
    <x v="0"/>
    <x v="1"/>
    <x v="0"/>
    <x v="0"/>
    <x v="14"/>
    <x v="296"/>
    <x v="1"/>
    <x v="293"/>
  </r>
  <r>
    <x v="298"/>
    <x v="298"/>
    <x v="2"/>
    <x v="3"/>
    <x v="0"/>
    <x v="3"/>
    <x v="23"/>
    <x v="297"/>
    <x v="4"/>
    <x v="294"/>
  </r>
  <r>
    <x v="299"/>
    <x v="299"/>
    <x v="1"/>
    <x v="1"/>
    <x v="2"/>
    <x v="5"/>
    <x v="19"/>
    <x v="298"/>
    <x v="2"/>
    <x v="295"/>
  </r>
  <r>
    <x v="300"/>
    <x v="300"/>
    <x v="2"/>
    <x v="5"/>
    <x v="2"/>
    <x v="0"/>
    <x v="23"/>
    <x v="299"/>
    <x v="2"/>
    <x v="296"/>
  </r>
  <r>
    <x v="301"/>
    <x v="301"/>
    <x v="2"/>
    <x v="0"/>
    <x v="1"/>
    <x v="3"/>
    <x v="3"/>
    <x v="300"/>
    <x v="1"/>
    <x v="297"/>
  </r>
  <r>
    <x v="302"/>
    <x v="302"/>
    <x v="0"/>
    <x v="0"/>
    <x v="0"/>
    <x v="1"/>
    <x v="19"/>
    <x v="301"/>
    <x v="4"/>
    <x v="298"/>
  </r>
  <r>
    <x v="303"/>
    <x v="303"/>
    <x v="3"/>
    <x v="2"/>
    <x v="1"/>
    <x v="1"/>
    <x v="11"/>
    <x v="302"/>
    <x v="4"/>
    <x v="299"/>
  </r>
  <r>
    <x v="304"/>
    <x v="304"/>
    <x v="3"/>
    <x v="0"/>
    <x v="2"/>
    <x v="4"/>
    <x v="6"/>
    <x v="303"/>
    <x v="0"/>
    <x v="300"/>
  </r>
  <r>
    <x v="305"/>
    <x v="305"/>
    <x v="2"/>
    <x v="4"/>
    <x v="1"/>
    <x v="1"/>
    <x v="12"/>
    <x v="304"/>
    <x v="3"/>
    <x v="301"/>
  </r>
  <r>
    <x v="306"/>
    <x v="306"/>
    <x v="1"/>
    <x v="3"/>
    <x v="0"/>
    <x v="2"/>
    <x v="4"/>
    <x v="305"/>
    <x v="1"/>
    <x v="302"/>
  </r>
  <r>
    <x v="307"/>
    <x v="307"/>
    <x v="3"/>
    <x v="2"/>
    <x v="1"/>
    <x v="7"/>
    <x v="12"/>
    <x v="306"/>
    <x v="3"/>
    <x v="303"/>
  </r>
  <r>
    <x v="308"/>
    <x v="308"/>
    <x v="1"/>
    <x v="4"/>
    <x v="0"/>
    <x v="1"/>
    <x v="15"/>
    <x v="307"/>
    <x v="3"/>
    <x v="304"/>
  </r>
  <r>
    <x v="309"/>
    <x v="309"/>
    <x v="3"/>
    <x v="4"/>
    <x v="2"/>
    <x v="0"/>
    <x v="15"/>
    <x v="308"/>
    <x v="1"/>
    <x v="305"/>
  </r>
  <r>
    <x v="310"/>
    <x v="310"/>
    <x v="1"/>
    <x v="1"/>
    <x v="2"/>
    <x v="4"/>
    <x v="19"/>
    <x v="309"/>
    <x v="4"/>
    <x v="306"/>
  </r>
  <r>
    <x v="311"/>
    <x v="311"/>
    <x v="0"/>
    <x v="0"/>
    <x v="0"/>
    <x v="1"/>
    <x v="9"/>
    <x v="310"/>
    <x v="1"/>
    <x v="307"/>
  </r>
  <r>
    <x v="312"/>
    <x v="312"/>
    <x v="1"/>
    <x v="5"/>
    <x v="2"/>
    <x v="2"/>
    <x v="8"/>
    <x v="311"/>
    <x v="3"/>
    <x v="308"/>
  </r>
  <r>
    <x v="313"/>
    <x v="313"/>
    <x v="0"/>
    <x v="5"/>
    <x v="2"/>
    <x v="5"/>
    <x v="10"/>
    <x v="312"/>
    <x v="4"/>
    <x v="309"/>
  </r>
  <r>
    <x v="314"/>
    <x v="314"/>
    <x v="0"/>
    <x v="2"/>
    <x v="2"/>
    <x v="0"/>
    <x v="9"/>
    <x v="313"/>
    <x v="2"/>
    <x v="310"/>
  </r>
  <r>
    <x v="315"/>
    <x v="315"/>
    <x v="1"/>
    <x v="5"/>
    <x v="2"/>
    <x v="2"/>
    <x v="3"/>
    <x v="314"/>
    <x v="1"/>
    <x v="311"/>
  </r>
  <r>
    <x v="316"/>
    <x v="316"/>
    <x v="0"/>
    <x v="3"/>
    <x v="0"/>
    <x v="5"/>
    <x v="10"/>
    <x v="315"/>
    <x v="1"/>
    <x v="312"/>
  </r>
  <r>
    <x v="317"/>
    <x v="317"/>
    <x v="2"/>
    <x v="5"/>
    <x v="1"/>
    <x v="6"/>
    <x v="2"/>
    <x v="316"/>
    <x v="4"/>
    <x v="313"/>
  </r>
  <r>
    <x v="318"/>
    <x v="318"/>
    <x v="0"/>
    <x v="2"/>
    <x v="1"/>
    <x v="6"/>
    <x v="12"/>
    <x v="317"/>
    <x v="2"/>
    <x v="314"/>
  </r>
  <r>
    <x v="319"/>
    <x v="319"/>
    <x v="3"/>
    <x v="5"/>
    <x v="2"/>
    <x v="0"/>
    <x v="12"/>
    <x v="318"/>
    <x v="2"/>
    <x v="315"/>
  </r>
  <r>
    <x v="320"/>
    <x v="320"/>
    <x v="1"/>
    <x v="3"/>
    <x v="1"/>
    <x v="3"/>
    <x v="10"/>
    <x v="319"/>
    <x v="4"/>
    <x v="316"/>
  </r>
  <r>
    <x v="321"/>
    <x v="321"/>
    <x v="2"/>
    <x v="1"/>
    <x v="1"/>
    <x v="7"/>
    <x v="14"/>
    <x v="320"/>
    <x v="0"/>
    <x v="317"/>
  </r>
  <r>
    <x v="322"/>
    <x v="322"/>
    <x v="1"/>
    <x v="2"/>
    <x v="2"/>
    <x v="4"/>
    <x v="9"/>
    <x v="321"/>
    <x v="1"/>
    <x v="318"/>
  </r>
  <r>
    <x v="323"/>
    <x v="323"/>
    <x v="3"/>
    <x v="1"/>
    <x v="2"/>
    <x v="7"/>
    <x v="8"/>
    <x v="322"/>
    <x v="1"/>
    <x v="319"/>
  </r>
  <r>
    <x v="324"/>
    <x v="324"/>
    <x v="3"/>
    <x v="1"/>
    <x v="1"/>
    <x v="2"/>
    <x v="19"/>
    <x v="323"/>
    <x v="3"/>
    <x v="320"/>
  </r>
  <r>
    <x v="325"/>
    <x v="325"/>
    <x v="3"/>
    <x v="1"/>
    <x v="0"/>
    <x v="5"/>
    <x v="7"/>
    <x v="324"/>
    <x v="4"/>
    <x v="321"/>
  </r>
  <r>
    <x v="326"/>
    <x v="326"/>
    <x v="0"/>
    <x v="4"/>
    <x v="2"/>
    <x v="7"/>
    <x v="12"/>
    <x v="325"/>
    <x v="3"/>
    <x v="322"/>
  </r>
  <r>
    <x v="327"/>
    <x v="327"/>
    <x v="0"/>
    <x v="0"/>
    <x v="0"/>
    <x v="5"/>
    <x v="1"/>
    <x v="326"/>
    <x v="3"/>
    <x v="323"/>
  </r>
  <r>
    <x v="328"/>
    <x v="328"/>
    <x v="1"/>
    <x v="4"/>
    <x v="1"/>
    <x v="5"/>
    <x v="14"/>
    <x v="327"/>
    <x v="2"/>
    <x v="324"/>
  </r>
  <r>
    <x v="329"/>
    <x v="329"/>
    <x v="1"/>
    <x v="0"/>
    <x v="2"/>
    <x v="2"/>
    <x v="7"/>
    <x v="328"/>
    <x v="1"/>
    <x v="325"/>
  </r>
  <r>
    <x v="330"/>
    <x v="330"/>
    <x v="2"/>
    <x v="1"/>
    <x v="0"/>
    <x v="2"/>
    <x v="0"/>
    <x v="329"/>
    <x v="3"/>
    <x v="326"/>
  </r>
  <r>
    <x v="331"/>
    <x v="331"/>
    <x v="2"/>
    <x v="2"/>
    <x v="2"/>
    <x v="2"/>
    <x v="0"/>
    <x v="330"/>
    <x v="2"/>
    <x v="327"/>
  </r>
  <r>
    <x v="332"/>
    <x v="332"/>
    <x v="1"/>
    <x v="0"/>
    <x v="1"/>
    <x v="7"/>
    <x v="8"/>
    <x v="331"/>
    <x v="4"/>
    <x v="328"/>
  </r>
  <r>
    <x v="333"/>
    <x v="333"/>
    <x v="0"/>
    <x v="3"/>
    <x v="0"/>
    <x v="6"/>
    <x v="20"/>
    <x v="332"/>
    <x v="3"/>
    <x v="329"/>
  </r>
  <r>
    <x v="334"/>
    <x v="334"/>
    <x v="3"/>
    <x v="3"/>
    <x v="1"/>
    <x v="2"/>
    <x v="17"/>
    <x v="333"/>
    <x v="1"/>
    <x v="330"/>
  </r>
  <r>
    <x v="335"/>
    <x v="335"/>
    <x v="1"/>
    <x v="5"/>
    <x v="1"/>
    <x v="4"/>
    <x v="19"/>
    <x v="334"/>
    <x v="3"/>
    <x v="331"/>
  </r>
  <r>
    <x v="336"/>
    <x v="336"/>
    <x v="2"/>
    <x v="0"/>
    <x v="2"/>
    <x v="7"/>
    <x v="12"/>
    <x v="335"/>
    <x v="4"/>
    <x v="332"/>
  </r>
  <r>
    <x v="337"/>
    <x v="337"/>
    <x v="0"/>
    <x v="2"/>
    <x v="0"/>
    <x v="2"/>
    <x v="19"/>
    <x v="336"/>
    <x v="3"/>
    <x v="333"/>
  </r>
  <r>
    <x v="338"/>
    <x v="338"/>
    <x v="1"/>
    <x v="4"/>
    <x v="1"/>
    <x v="1"/>
    <x v="0"/>
    <x v="337"/>
    <x v="1"/>
    <x v="334"/>
  </r>
  <r>
    <x v="339"/>
    <x v="339"/>
    <x v="1"/>
    <x v="1"/>
    <x v="1"/>
    <x v="5"/>
    <x v="2"/>
    <x v="338"/>
    <x v="2"/>
    <x v="335"/>
  </r>
  <r>
    <x v="340"/>
    <x v="340"/>
    <x v="0"/>
    <x v="5"/>
    <x v="0"/>
    <x v="4"/>
    <x v="2"/>
    <x v="339"/>
    <x v="1"/>
    <x v="336"/>
  </r>
  <r>
    <x v="341"/>
    <x v="341"/>
    <x v="1"/>
    <x v="3"/>
    <x v="1"/>
    <x v="2"/>
    <x v="7"/>
    <x v="340"/>
    <x v="2"/>
    <x v="337"/>
  </r>
  <r>
    <x v="342"/>
    <x v="342"/>
    <x v="0"/>
    <x v="4"/>
    <x v="1"/>
    <x v="0"/>
    <x v="2"/>
    <x v="341"/>
    <x v="0"/>
    <x v="338"/>
  </r>
  <r>
    <x v="343"/>
    <x v="343"/>
    <x v="3"/>
    <x v="4"/>
    <x v="0"/>
    <x v="5"/>
    <x v="11"/>
    <x v="342"/>
    <x v="1"/>
    <x v="339"/>
  </r>
  <r>
    <x v="344"/>
    <x v="344"/>
    <x v="0"/>
    <x v="1"/>
    <x v="0"/>
    <x v="5"/>
    <x v="20"/>
    <x v="343"/>
    <x v="1"/>
    <x v="340"/>
  </r>
  <r>
    <x v="345"/>
    <x v="345"/>
    <x v="0"/>
    <x v="0"/>
    <x v="0"/>
    <x v="2"/>
    <x v="22"/>
    <x v="344"/>
    <x v="4"/>
    <x v="341"/>
  </r>
  <r>
    <x v="346"/>
    <x v="346"/>
    <x v="0"/>
    <x v="3"/>
    <x v="0"/>
    <x v="6"/>
    <x v="7"/>
    <x v="345"/>
    <x v="3"/>
    <x v="342"/>
  </r>
  <r>
    <x v="347"/>
    <x v="347"/>
    <x v="1"/>
    <x v="2"/>
    <x v="2"/>
    <x v="3"/>
    <x v="12"/>
    <x v="346"/>
    <x v="2"/>
    <x v="343"/>
  </r>
  <r>
    <x v="348"/>
    <x v="348"/>
    <x v="1"/>
    <x v="4"/>
    <x v="0"/>
    <x v="6"/>
    <x v="4"/>
    <x v="347"/>
    <x v="2"/>
    <x v="344"/>
  </r>
  <r>
    <x v="349"/>
    <x v="349"/>
    <x v="0"/>
    <x v="1"/>
    <x v="2"/>
    <x v="2"/>
    <x v="1"/>
    <x v="348"/>
    <x v="4"/>
    <x v="345"/>
  </r>
  <r>
    <x v="350"/>
    <x v="350"/>
    <x v="1"/>
    <x v="2"/>
    <x v="2"/>
    <x v="5"/>
    <x v="7"/>
    <x v="244"/>
    <x v="4"/>
    <x v="346"/>
  </r>
  <r>
    <x v="351"/>
    <x v="351"/>
    <x v="2"/>
    <x v="0"/>
    <x v="2"/>
    <x v="4"/>
    <x v="16"/>
    <x v="349"/>
    <x v="3"/>
    <x v="347"/>
  </r>
  <r>
    <x v="352"/>
    <x v="352"/>
    <x v="2"/>
    <x v="3"/>
    <x v="1"/>
    <x v="0"/>
    <x v="22"/>
    <x v="350"/>
    <x v="3"/>
    <x v="348"/>
  </r>
  <r>
    <x v="353"/>
    <x v="353"/>
    <x v="1"/>
    <x v="0"/>
    <x v="2"/>
    <x v="4"/>
    <x v="20"/>
    <x v="351"/>
    <x v="1"/>
    <x v="349"/>
  </r>
  <r>
    <x v="354"/>
    <x v="354"/>
    <x v="1"/>
    <x v="4"/>
    <x v="2"/>
    <x v="4"/>
    <x v="7"/>
    <x v="352"/>
    <x v="0"/>
    <x v="350"/>
  </r>
  <r>
    <x v="355"/>
    <x v="355"/>
    <x v="0"/>
    <x v="2"/>
    <x v="1"/>
    <x v="5"/>
    <x v="7"/>
    <x v="353"/>
    <x v="3"/>
    <x v="351"/>
  </r>
  <r>
    <x v="356"/>
    <x v="356"/>
    <x v="3"/>
    <x v="2"/>
    <x v="1"/>
    <x v="6"/>
    <x v="2"/>
    <x v="354"/>
    <x v="4"/>
    <x v="352"/>
  </r>
  <r>
    <x v="357"/>
    <x v="357"/>
    <x v="1"/>
    <x v="2"/>
    <x v="1"/>
    <x v="0"/>
    <x v="23"/>
    <x v="355"/>
    <x v="3"/>
    <x v="353"/>
  </r>
  <r>
    <x v="358"/>
    <x v="358"/>
    <x v="2"/>
    <x v="4"/>
    <x v="0"/>
    <x v="7"/>
    <x v="3"/>
    <x v="356"/>
    <x v="2"/>
    <x v="354"/>
  </r>
  <r>
    <x v="359"/>
    <x v="359"/>
    <x v="0"/>
    <x v="4"/>
    <x v="1"/>
    <x v="1"/>
    <x v="7"/>
    <x v="357"/>
    <x v="0"/>
    <x v="355"/>
  </r>
  <r>
    <x v="360"/>
    <x v="360"/>
    <x v="1"/>
    <x v="0"/>
    <x v="1"/>
    <x v="5"/>
    <x v="15"/>
    <x v="358"/>
    <x v="1"/>
    <x v="356"/>
  </r>
  <r>
    <x v="361"/>
    <x v="361"/>
    <x v="2"/>
    <x v="5"/>
    <x v="2"/>
    <x v="2"/>
    <x v="19"/>
    <x v="359"/>
    <x v="2"/>
    <x v="357"/>
  </r>
  <r>
    <x v="362"/>
    <x v="362"/>
    <x v="2"/>
    <x v="0"/>
    <x v="1"/>
    <x v="7"/>
    <x v="12"/>
    <x v="360"/>
    <x v="2"/>
    <x v="358"/>
  </r>
  <r>
    <x v="363"/>
    <x v="363"/>
    <x v="3"/>
    <x v="3"/>
    <x v="0"/>
    <x v="1"/>
    <x v="1"/>
    <x v="361"/>
    <x v="0"/>
    <x v="359"/>
  </r>
  <r>
    <x v="364"/>
    <x v="364"/>
    <x v="0"/>
    <x v="1"/>
    <x v="1"/>
    <x v="2"/>
    <x v="0"/>
    <x v="362"/>
    <x v="1"/>
    <x v="360"/>
  </r>
  <r>
    <x v="365"/>
    <x v="365"/>
    <x v="0"/>
    <x v="2"/>
    <x v="0"/>
    <x v="4"/>
    <x v="23"/>
    <x v="363"/>
    <x v="4"/>
    <x v="361"/>
  </r>
  <r>
    <x v="366"/>
    <x v="366"/>
    <x v="3"/>
    <x v="5"/>
    <x v="1"/>
    <x v="3"/>
    <x v="1"/>
    <x v="364"/>
    <x v="1"/>
    <x v="362"/>
  </r>
  <r>
    <x v="367"/>
    <x v="367"/>
    <x v="3"/>
    <x v="1"/>
    <x v="1"/>
    <x v="2"/>
    <x v="18"/>
    <x v="365"/>
    <x v="3"/>
    <x v="363"/>
  </r>
  <r>
    <x v="368"/>
    <x v="368"/>
    <x v="0"/>
    <x v="5"/>
    <x v="1"/>
    <x v="0"/>
    <x v="15"/>
    <x v="366"/>
    <x v="2"/>
    <x v="364"/>
  </r>
  <r>
    <x v="369"/>
    <x v="369"/>
    <x v="0"/>
    <x v="0"/>
    <x v="1"/>
    <x v="0"/>
    <x v="21"/>
    <x v="367"/>
    <x v="3"/>
    <x v="365"/>
  </r>
  <r>
    <x v="370"/>
    <x v="370"/>
    <x v="1"/>
    <x v="4"/>
    <x v="0"/>
    <x v="3"/>
    <x v="15"/>
    <x v="368"/>
    <x v="4"/>
    <x v="366"/>
  </r>
  <r>
    <x v="371"/>
    <x v="371"/>
    <x v="1"/>
    <x v="2"/>
    <x v="0"/>
    <x v="7"/>
    <x v="9"/>
    <x v="369"/>
    <x v="3"/>
    <x v="367"/>
  </r>
  <r>
    <x v="372"/>
    <x v="372"/>
    <x v="3"/>
    <x v="0"/>
    <x v="2"/>
    <x v="1"/>
    <x v="4"/>
    <x v="370"/>
    <x v="1"/>
    <x v="368"/>
  </r>
  <r>
    <x v="373"/>
    <x v="373"/>
    <x v="1"/>
    <x v="1"/>
    <x v="0"/>
    <x v="2"/>
    <x v="14"/>
    <x v="371"/>
    <x v="3"/>
    <x v="369"/>
  </r>
  <r>
    <x v="374"/>
    <x v="374"/>
    <x v="2"/>
    <x v="1"/>
    <x v="1"/>
    <x v="0"/>
    <x v="21"/>
    <x v="372"/>
    <x v="4"/>
    <x v="370"/>
  </r>
  <r>
    <x v="375"/>
    <x v="375"/>
    <x v="1"/>
    <x v="1"/>
    <x v="2"/>
    <x v="7"/>
    <x v="2"/>
    <x v="373"/>
    <x v="4"/>
    <x v="371"/>
  </r>
  <r>
    <x v="376"/>
    <x v="376"/>
    <x v="1"/>
    <x v="1"/>
    <x v="2"/>
    <x v="3"/>
    <x v="21"/>
    <x v="374"/>
    <x v="4"/>
    <x v="372"/>
  </r>
  <r>
    <x v="377"/>
    <x v="377"/>
    <x v="2"/>
    <x v="1"/>
    <x v="2"/>
    <x v="6"/>
    <x v="11"/>
    <x v="375"/>
    <x v="1"/>
    <x v="373"/>
  </r>
  <r>
    <x v="378"/>
    <x v="378"/>
    <x v="3"/>
    <x v="5"/>
    <x v="1"/>
    <x v="5"/>
    <x v="21"/>
    <x v="376"/>
    <x v="4"/>
    <x v="374"/>
  </r>
  <r>
    <x v="379"/>
    <x v="379"/>
    <x v="2"/>
    <x v="0"/>
    <x v="0"/>
    <x v="6"/>
    <x v="11"/>
    <x v="377"/>
    <x v="2"/>
    <x v="375"/>
  </r>
  <r>
    <x v="380"/>
    <x v="380"/>
    <x v="1"/>
    <x v="2"/>
    <x v="1"/>
    <x v="6"/>
    <x v="18"/>
    <x v="378"/>
    <x v="4"/>
    <x v="376"/>
  </r>
  <r>
    <x v="381"/>
    <x v="381"/>
    <x v="3"/>
    <x v="4"/>
    <x v="2"/>
    <x v="0"/>
    <x v="4"/>
    <x v="379"/>
    <x v="3"/>
    <x v="377"/>
  </r>
  <r>
    <x v="382"/>
    <x v="382"/>
    <x v="1"/>
    <x v="4"/>
    <x v="1"/>
    <x v="4"/>
    <x v="1"/>
    <x v="380"/>
    <x v="3"/>
    <x v="378"/>
  </r>
  <r>
    <x v="383"/>
    <x v="383"/>
    <x v="2"/>
    <x v="0"/>
    <x v="1"/>
    <x v="4"/>
    <x v="1"/>
    <x v="381"/>
    <x v="3"/>
    <x v="379"/>
  </r>
  <r>
    <x v="384"/>
    <x v="384"/>
    <x v="2"/>
    <x v="0"/>
    <x v="0"/>
    <x v="3"/>
    <x v="16"/>
    <x v="382"/>
    <x v="1"/>
    <x v="380"/>
  </r>
  <r>
    <x v="385"/>
    <x v="385"/>
    <x v="1"/>
    <x v="4"/>
    <x v="0"/>
    <x v="2"/>
    <x v="16"/>
    <x v="383"/>
    <x v="3"/>
    <x v="381"/>
  </r>
  <r>
    <x v="386"/>
    <x v="386"/>
    <x v="0"/>
    <x v="4"/>
    <x v="2"/>
    <x v="4"/>
    <x v="8"/>
    <x v="384"/>
    <x v="1"/>
    <x v="382"/>
  </r>
  <r>
    <x v="387"/>
    <x v="387"/>
    <x v="0"/>
    <x v="5"/>
    <x v="1"/>
    <x v="6"/>
    <x v="12"/>
    <x v="385"/>
    <x v="1"/>
    <x v="383"/>
  </r>
  <r>
    <x v="388"/>
    <x v="388"/>
    <x v="2"/>
    <x v="3"/>
    <x v="1"/>
    <x v="4"/>
    <x v="18"/>
    <x v="386"/>
    <x v="4"/>
    <x v="384"/>
  </r>
  <r>
    <x v="389"/>
    <x v="389"/>
    <x v="2"/>
    <x v="2"/>
    <x v="0"/>
    <x v="6"/>
    <x v="5"/>
    <x v="387"/>
    <x v="2"/>
    <x v="385"/>
  </r>
  <r>
    <x v="390"/>
    <x v="390"/>
    <x v="0"/>
    <x v="1"/>
    <x v="1"/>
    <x v="1"/>
    <x v="5"/>
    <x v="388"/>
    <x v="4"/>
    <x v="386"/>
  </r>
  <r>
    <x v="391"/>
    <x v="391"/>
    <x v="0"/>
    <x v="3"/>
    <x v="1"/>
    <x v="0"/>
    <x v="6"/>
    <x v="389"/>
    <x v="4"/>
    <x v="387"/>
  </r>
  <r>
    <x v="392"/>
    <x v="392"/>
    <x v="1"/>
    <x v="0"/>
    <x v="1"/>
    <x v="0"/>
    <x v="0"/>
    <x v="390"/>
    <x v="1"/>
    <x v="388"/>
  </r>
  <r>
    <x v="393"/>
    <x v="393"/>
    <x v="1"/>
    <x v="4"/>
    <x v="0"/>
    <x v="2"/>
    <x v="6"/>
    <x v="391"/>
    <x v="1"/>
    <x v="389"/>
  </r>
  <r>
    <x v="394"/>
    <x v="394"/>
    <x v="0"/>
    <x v="3"/>
    <x v="2"/>
    <x v="4"/>
    <x v="0"/>
    <x v="392"/>
    <x v="3"/>
    <x v="390"/>
  </r>
  <r>
    <x v="395"/>
    <x v="395"/>
    <x v="1"/>
    <x v="2"/>
    <x v="2"/>
    <x v="4"/>
    <x v="5"/>
    <x v="393"/>
    <x v="3"/>
    <x v="391"/>
  </r>
  <r>
    <x v="396"/>
    <x v="396"/>
    <x v="1"/>
    <x v="0"/>
    <x v="1"/>
    <x v="5"/>
    <x v="21"/>
    <x v="394"/>
    <x v="4"/>
    <x v="392"/>
  </r>
  <r>
    <x v="397"/>
    <x v="397"/>
    <x v="3"/>
    <x v="1"/>
    <x v="2"/>
    <x v="7"/>
    <x v="23"/>
    <x v="395"/>
    <x v="0"/>
    <x v="393"/>
  </r>
  <r>
    <x v="398"/>
    <x v="398"/>
    <x v="1"/>
    <x v="1"/>
    <x v="0"/>
    <x v="1"/>
    <x v="3"/>
    <x v="396"/>
    <x v="0"/>
    <x v="394"/>
  </r>
  <r>
    <x v="399"/>
    <x v="399"/>
    <x v="2"/>
    <x v="2"/>
    <x v="0"/>
    <x v="0"/>
    <x v="18"/>
    <x v="397"/>
    <x v="3"/>
    <x v="395"/>
  </r>
  <r>
    <x v="400"/>
    <x v="400"/>
    <x v="1"/>
    <x v="2"/>
    <x v="2"/>
    <x v="1"/>
    <x v="8"/>
    <x v="398"/>
    <x v="0"/>
    <x v="396"/>
  </r>
  <r>
    <x v="401"/>
    <x v="401"/>
    <x v="1"/>
    <x v="4"/>
    <x v="2"/>
    <x v="0"/>
    <x v="2"/>
    <x v="399"/>
    <x v="3"/>
    <x v="397"/>
  </r>
  <r>
    <x v="402"/>
    <x v="402"/>
    <x v="0"/>
    <x v="1"/>
    <x v="1"/>
    <x v="1"/>
    <x v="1"/>
    <x v="400"/>
    <x v="1"/>
    <x v="398"/>
  </r>
  <r>
    <x v="403"/>
    <x v="403"/>
    <x v="2"/>
    <x v="0"/>
    <x v="2"/>
    <x v="3"/>
    <x v="12"/>
    <x v="401"/>
    <x v="4"/>
    <x v="399"/>
  </r>
  <r>
    <x v="404"/>
    <x v="404"/>
    <x v="1"/>
    <x v="3"/>
    <x v="1"/>
    <x v="6"/>
    <x v="6"/>
    <x v="402"/>
    <x v="2"/>
    <x v="400"/>
  </r>
  <r>
    <x v="405"/>
    <x v="405"/>
    <x v="1"/>
    <x v="0"/>
    <x v="1"/>
    <x v="0"/>
    <x v="13"/>
    <x v="403"/>
    <x v="4"/>
    <x v="401"/>
  </r>
  <r>
    <x v="406"/>
    <x v="406"/>
    <x v="3"/>
    <x v="5"/>
    <x v="0"/>
    <x v="1"/>
    <x v="1"/>
    <x v="404"/>
    <x v="3"/>
    <x v="402"/>
  </r>
  <r>
    <x v="407"/>
    <x v="407"/>
    <x v="1"/>
    <x v="5"/>
    <x v="0"/>
    <x v="4"/>
    <x v="0"/>
    <x v="405"/>
    <x v="3"/>
    <x v="403"/>
  </r>
  <r>
    <x v="408"/>
    <x v="408"/>
    <x v="1"/>
    <x v="2"/>
    <x v="0"/>
    <x v="7"/>
    <x v="7"/>
    <x v="406"/>
    <x v="4"/>
    <x v="404"/>
  </r>
  <r>
    <x v="409"/>
    <x v="409"/>
    <x v="3"/>
    <x v="4"/>
    <x v="0"/>
    <x v="3"/>
    <x v="6"/>
    <x v="407"/>
    <x v="3"/>
    <x v="405"/>
  </r>
  <r>
    <x v="410"/>
    <x v="410"/>
    <x v="0"/>
    <x v="5"/>
    <x v="2"/>
    <x v="3"/>
    <x v="23"/>
    <x v="408"/>
    <x v="0"/>
    <x v="406"/>
  </r>
  <r>
    <x v="411"/>
    <x v="411"/>
    <x v="1"/>
    <x v="1"/>
    <x v="0"/>
    <x v="7"/>
    <x v="7"/>
    <x v="409"/>
    <x v="0"/>
    <x v="407"/>
  </r>
  <r>
    <x v="412"/>
    <x v="412"/>
    <x v="3"/>
    <x v="0"/>
    <x v="2"/>
    <x v="1"/>
    <x v="17"/>
    <x v="410"/>
    <x v="3"/>
    <x v="408"/>
  </r>
  <r>
    <x v="413"/>
    <x v="413"/>
    <x v="2"/>
    <x v="0"/>
    <x v="0"/>
    <x v="4"/>
    <x v="14"/>
    <x v="411"/>
    <x v="3"/>
    <x v="409"/>
  </r>
  <r>
    <x v="414"/>
    <x v="414"/>
    <x v="0"/>
    <x v="2"/>
    <x v="2"/>
    <x v="2"/>
    <x v="13"/>
    <x v="412"/>
    <x v="0"/>
    <x v="410"/>
  </r>
  <r>
    <x v="415"/>
    <x v="415"/>
    <x v="2"/>
    <x v="3"/>
    <x v="1"/>
    <x v="7"/>
    <x v="4"/>
    <x v="413"/>
    <x v="3"/>
    <x v="411"/>
  </r>
  <r>
    <x v="416"/>
    <x v="416"/>
    <x v="2"/>
    <x v="2"/>
    <x v="2"/>
    <x v="1"/>
    <x v="3"/>
    <x v="414"/>
    <x v="3"/>
    <x v="412"/>
  </r>
  <r>
    <x v="417"/>
    <x v="417"/>
    <x v="3"/>
    <x v="3"/>
    <x v="2"/>
    <x v="7"/>
    <x v="4"/>
    <x v="415"/>
    <x v="4"/>
    <x v="413"/>
  </r>
  <r>
    <x v="418"/>
    <x v="418"/>
    <x v="1"/>
    <x v="2"/>
    <x v="0"/>
    <x v="7"/>
    <x v="6"/>
    <x v="416"/>
    <x v="2"/>
    <x v="414"/>
  </r>
  <r>
    <x v="419"/>
    <x v="419"/>
    <x v="3"/>
    <x v="2"/>
    <x v="2"/>
    <x v="0"/>
    <x v="18"/>
    <x v="417"/>
    <x v="0"/>
    <x v="415"/>
  </r>
  <r>
    <x v="420"/>
    <x v="420"/>
    <x v="3"/>
    <x v="2"/>
    <x v="1"/>
    <x v="1"/>
    <x v="20"/>
    <x v="418"/>
    <x v="4"/>
    <x v="416"/>
  </r>
  <r>
    <x v="421"/>
    <x v="421"/>
    <x v="3"/>
    <x v="3"/>
    <x v="1"/>
    <x v="2"/>
    <x v="4"/>
    <x v="419"/>
    <x v="2"/>
    <x v="417"/>
  </r>
  <r>
    <x v="422"/>
    <x v="422"/>
    <x v="3"/>
    <x v="3"/>
    <x v="0"/>
    <x v="6"/>
    <x v="1"/>
    <x v="420"/>
    <x v="3"/>
    <x v="418"/>
  </r>
  <r>
    <x v="423"/>
    <x v="423"/>
    <x v="0"/>
    <x v="2"/>
    <x v="1"/>
    <x v="0"/>
    <x v="23"/>
    <x v="421"/>
    <x v="3"/>
    <x v="419"/>
  </r>
  <r>
    <x v="424"/>
    <x v="424"/>
    <x v="1"/>
    <x v="5"/>
    <x v="2"/>
    <x v="7"/>
    <x v="6"/>
    <x v="422"/>
    <x v="4"/>
    <x v="420"/>
  </r>
  <r>
    <x v="425"/>
    <x v="425"/>
    <x v="2"/>
    <x v="4"/>
    <x v="1"/>
    <x v="6"/>
    <x v="12"/>
    <x v="423"/>
    <x v="3"/>
    <x v="421"/>
  </r>
  <r>
    <x v="426"/>
    <x v="426"/>
    <x v="2"/>
    <x v="4"/>
    <x v="0"/>
    <x v="5"/>
    <x v="14"/>
    <x v="424"/>
    <x v="1"/>
    <x v="422"/>
  </r>
  <r>
    <x v="427"/>
    <x v="427"/>
    <x v="1"/>
    <x v="4"/>
    <x v="2"/>
    <x v="6"/>
    <x v="20"/>
    <x v="425"/>
    <x v="4"/>
    <x v="423"/>
  </r>
  <r>
    <x v="428"/>
    <x v="428"/>
    <x v="2"/>
    <x v="3"/>
    <x v="0"/>
    <x v="7"/>
    <x v="10"/>
    <x v="426"/>
    <x v="2"/>
    <x v="424"/>
  </r>
  <r>
    <x v="429"/>
    <x v="429"/>
    <x v="1"/>
    <x v="3"/>
    <x v="2"/>
    <x v="7"/>
    <x v="13"/>
    <x v="427"/>
    <x v="4"/>
    <x v="425"/>
  </r>
  <r>
    <x v="430"/>
    <x v="430"/>
    <x v="2"/>
    <x v="5"/>
    <x v="1"/>
    <x v="4"/>
    <x v="17"/>
    <x v="428"/>
    <x v="0"/>
    <x v="426"/>
  </r>
  <r>
    <x v="431"/>
    <x v="431"/>
    <x v="3"/>
    <x v="4"/>
    <x v="0"/>
    <x v="1"/>
    <x v="9"/>
    <x v="429"/>
    <x v="4"/>
    <x v="427"/>
  </r>
  <r>
    <x v="432"/>
    <x v="432"/>
    <x v="2"/>
    <x v="4"/>
    <x v="0"/>
    <x v="1"/>
    <x v="17"/>
    <x v="430"/>
    <x v="3"/>
    <x v="428"/>
  </r>
  <r>
    <x v="433"/>
    <x v="433"/>
    <x v="1"/>
    <x v="2"/>
    <x v="2"/>
    <x v="0"/>
    <x v="11"/>
    <x v="431"/>
    <x v="3"/>
    <x v="429"/>
  </r>
  <r>
    <x v="434"/>
    <x v="434"/>
    <x v="1"/>
    <x v="3"/>
    <x v="0"/>
    <x v="2"/>
    <x v="14"/>
    <x v="432"/>
    <x v="1"/>
    <x v="430"/>
  </r>
  <r>
    <x v="435"/>
    <x v="435"/>
    <x v="1"/>
    <x v="4"/>
    <x v="2"/>
    <x v="0"/>
    <x v="7"/>
    <x v="433"/>
    <x v="1"/>
    <x v="431"/>
  </r>
  <r>
    <x v="436"/>
    <x v="436"/>
    <x v="1"/>
    <x v="0"/>
    <x v="2"/>
    <x v="3"/>
    <x v="13"/>
    <x v="434"/>
    <x v="1"/>
    <x v="407"/>
  </r>
  <r>
    <x v="437"/>
    <x v="437"/>
    <x v="1"/>
    <x v="5"/>
    <x v="2"/>
    <x v="7"/>
    <x v="8"/>
    <x v="435"/>
    <x v="2"/>
    <x v="432"/>
  </r>
  <r>
    <x v="438"/>
    <x v="438"/>
    <x v="0"/>
    <x v="0"/>
    <x v="2"/>
    <x v="6"/>
    <x v="8"/>
    <x v="436"/>
    <x v="1"/>
    <x v="433"/>
  </r>
  <r>
    <x v="439"/>
    <x v="439"/>
    <x v="0"/>
    <x v="0"/>
    <x v="1"/>
    <x v="5"/>
    <x v="6"/>
    <x v="437"/>
    <x v="2"/>
    <x v="434"/>
  </r>
  <r>
    <x v="440"/>
    <x v="440"/>
    <x v="2"/>
    <x v="5"/>
    <x v="2"/>
    <x v="7"/>
    <x v="3"/>
    <x v="438"/>
    <x v="1"/>
    <x v="435"/>
  </r>
  <r>
    <x v="441"/>
    <x v="441"/>
    <x v="1"/>
    <x v="0"/>
    <x v="0"/>
    <x v="7"/>
    <x v="11"/>
    <x v="439"/>
    <x v="2"/>
    <x v="436"/>
  </r>
  <r>
    <x v="442"/>
    <x v="442"/>
    <x v="2"/>
    <x v="4"/>
    <x v="1"/>
    <x v="0"/>
    <x v="2"/>
    <x v="440"/>
    <x v="4"/>
    <x v="437"/>
  </r>
  <r>
    <x v="443"/>
    <x v="443"/>
    <x v="1"/>
    <x v="3"/>
    <x v="0"/>
    <x v="5"/>
    <x v="11"/>
    <x v="441"/>
    <x v="4"/>
    <x v="438"/>
  </r>
  <r>
    <x v="444"/>
    <x v="444"/>
    <x v="1"/>
    <x v="5"/>
    <x v="1"/>
    <x v="5"/>
    <x v="4"/>
    <x v="442"/>
    <x v="3"/>
    <x v="439"/>
  </r>
  <r>
    <x v="445"/>
    <x v="445"/>
    <x v="0"/>
    <x v="2"/>
    <x v="2"/>
    <x v="5"/>
    <x v="20"/>
    <x v="443"/>
    <x v="2"/>
    <x v="440"/>
  </r>
  <r>
    <x v="446"/>
    <x v="446"/>
    <x v="0"/>
    <x v="0"/>
    <x v="1"/>
    <x v="0"/>
    <x v="22"/>
    <x v="444"/>
    <x v="0"/>
    <x v="441"/>
  </r>
  <r>
    <x v="447"/>
    <x v="447"/>
    <x v="3"/>
    <x v="5"/>
    <x v="1"/>
    <x v="7"/>
    <x v="23"/>
    <x v="445"/>
    <x v="3"/>
    <x v="442"/>
  </r>
  <r>
    <x v="448"/>
    <x v="448"/>
    <x v="0"/>
    <x v="1"/>
    <x v="0"/>
    <x v="0"/>
    <x v="13"/>
    <x v="359"/>
    <x v="4"/>
    <x v="443"/>
  </r>
  <r>
    <x v="449"/>
    <x v="449"/>
    <x v="3"/>
    <x v="1"/>
    <x v="0"/>
    <x v="1"/>
    <x v="11"/>
    <x v="446"/>
    <x v="2"/>
    <x v="444"/>
  </r>
  <r>
    <x v="450"/>
    <x v="450"/>
    <x v="3"/>
    <x v="3"/>
    <x v="2"/>
    <x v="1"/>
    <x v="10"/>
    <x v="447"/>
    <x v="1"/>
    <x v="445"/>
  </r>
  <r>
    <x v="451"/>
    <x v="451"/>
    <x v="3"/>
    <x v="4"/>
    <x v="1"/>
    <x v="0"/>
    <x v="4"/>
    <x v="448"/>
    <x v="0"/>
    <x v="446"/>
  </r>
  <r>
    <x v="452"/>
    <x v="452"/>
    <x v="3"/>
    <x v="3"/>
    <x v="1"/>
    <x v="5"/>
    <x v="1"/>
    <x v="449"/>
    <x v="4"/>
    <x v="447"/>
  </r>
  <r>
    <x v="453"/>
    <x v="453"/>
    <x v="3"/>
    <x v="3"/>
    <x v="1"/>
    <x v="4"/>
    <x v="9"/>
    <x v="450"/>
    <x v="3"/>
    <x v="448"/>
  </r>
  <r>
    <x v="454"/>
    <x v="454"/>
    <x v="2"/>
    <x v="3"/>
    <x v="2"/>
    <x v="7"/>
    <x v="23"/>
    <x v="451"/>
    <x v="2"/>
    <x v="449"/>
  </r>
  <r>
    <x v="455"/>
    <x v="455"/>
    <x v="0"/>
    <x v="3"/>
    <x v="2"/>
    <x v="0"/>
    <x v="1"/>
    <x v="452"/>
    <x v="0"/>
    <x v="450"/>
  </r>
  <r>
    <x v="456"/>
    <x v="456"/>
    <x v="3"/>
    <x v="2"/>
    <x v="2"/>
    <x v="0"/>
    <x v="16"/>
    <x v="453"/>
    <x v="2"/>
    <x v="451"/>
  </r>
  <r>
    <x v="457"/>
    <x v="457"/>
    <x v="1"/>
    <x v="2"/>
    <x v="2"/>
    <x v="0"/>
    <x v="3"/>
    <x v="454"/>
    <x v="1"/>
    <x v="452"/>
  </r>
  <r>
    <x v="458"/>
    <x v="458"/>
    <x v="0"/>
    <x v="5"/>
    <x v="2"/>
    <x v="4"/>
    <x v="1"/>
    <x v="455"/>
    <x v="3"/>
    <x v="453"/>
  </r>
  <r>
    <x v="459"/>
    <x v="459"/>
    <x v="0"/>
    <x v="1"/>
    <x v="0"/>
    <x v="4"/>
    <x v="21"/>
    <x v="456"/>
    <x v="2"/>
    <x v="409"/>
  </r>
  <r>
    <x v="460"/>
    <x v="460"/>
    <x v="3"/>
    <x v="3"/>
    <x v="1"/>
    <x v="3"/>
    <x v="21"/>
    <x v="457"/>
    <x v="4"/>
    <x v="309"/>
  </r>
  <r>
    <x v="461"/>
    <x v="461"/>
    <x v="2"/>
    <x v="5"/>
    <x v="1"/>
    <x v="1"/>
    <x v="17"/>
    <x v="458"/>
    <x v="3"/>
    <x v="454"/>
  </r>
  <r>
    <x v="462"/>
    <x v="462"/>
    <x v="3"/>
    <x v="1"/>
    <x v="1"/>
    <x v="6"/>
    <x v="2"/>
    <x v="459"/>
    <x v="4"/>
    <x v="455"/>
  </r>
  <r>
    <x v="463"/>
    <x v="463"/>
    <x v="2"/>
    <x v="0"/>
    <x v="1"/>
    <x v="5"/>
    <x v="10"/>
    <x v="460"/>
    <x v="2"/>
    <x v="98"/>
  </r>
  <r>
    <x v="464"/>
    <x v="464"/>
    <x v="1"/>
    <x v="4"/>
    <x v="1"/>
    <x v="2"/>
    <x v="9"/>
    <x v="461"/>
    <x v="3"/>
    <x v="456"/>
  </r>
  <r>
    <x v="465"/>
    <x v="465"/>
    <x v="0"/>
    <x v="2"/>
    <x v="1"/>
    <x v="4"/>
    <x v="23"/>
    <x v="462"/>
    <x v="4"/>
    <x v="457"/>
  </r>
  <r>
    <x v="466"/>
    <x v="466"/>
    <x v="1"/>
    <x v="0"/>
    <x v="1"/>
    <x v="6"/>
    <x v="13"/>
    <x v="463"/>
    <x v="1"/>
    <x v="458"/>
  </r>
  <r>
    <x v="467"/>
    <x v="467"/>
    <x v="2"/>
    <x v="1"/>
    <x v="1"/>
    <x v="4"/>
    <x v="17"/>
    <x v="464"/>
    <x v="1"/>
    <x v="459"/>
  </r>
  <r>
    <x v="468"/>
    <x v="468"/>
    <x v="2"/>
    <x v="0"/>
    <x v="0"/>
    <x v="5"/>
    <x v="4"/>
    <x v="465"/>
    <x v="2"/>
    <x v="460"/>
  </r>
  <r>
    <x v="469"/>
    <x v="469"/>
    <x v="1"/>
    <x v="4"/>
    <x v="1"/>
    <x v="2"/>
    <x v="8"/>
    <x v="466"/>
    <x v="3"/>
    <x v="461"/>
  </r>
  <r>
    <x v="470"/>
    <x v="470"/>
    <x v="2"/>
    <x v="1"/>
    <x v="0"/>
    <x v="3"/>
    <x v="3"/>
    <x v="467"/>
    <x v="0"/>
    <x v="462"/>
  </r>
  <r>
    <x v="471"/>
    <x v="471"/>
    <x v="1"/>
    <x v="0"/>
    <x v="2"/>
    <x v="0"/>
    <x v="14"/>
    <x v="468"/>
    <x v="3"/>
    <x v="463"/>
  </r>
  <r>
    <x v="472"/>
    <x v="472"/>
    <x v="0"/>
    <x v="2"/>
    <x v="1"/>
    <x v="3"/>
    <x v="21"/>
    <x v="469"/>
    <x v="1"/>
    <x v="464"/>
  </r>
  <r>
    <x v="473"/>
    <x v="473"/>
    <x v="1"/>
    <x v="2"/>
    <x v="2"/>
    <x v="4"/>
    <x v="5"/>
    <x v="470"/>
    <x v="4"/>
    <x v="465"/>
  </r>
  <r>
    <x v="474"/>
    <x v="474"/>
    <x v="0"/>
    <x v="5"/>
    <x v="2"/>
    <x v="3"/>
    <x v="11"/>
    <x v="471"/>
    <x v="0"/>
    <x v="466"/>
  </r>
  <r>
    <x v="475"/>
    <x v="475"/>
    <x v="1"/>
    <x v="0"/>
    <x v="2"/>
    <x v="6"/>
    <x v="11"/>
    <x v="472"/>
    <x v="2"/>
    <x v="467"/>
  </r>
  <r>
    <x v="476"/>
    <x v="476"/>
    <x v="2"/>
    <x v="3"/>
    <x v="0"/>
    <x v="7"/>
    <x v="13"/>
    <x v="473"/>
    <x v="0"/>
    <x v="468"/>
  </r>
  <r>
    <x v="477"/>
    <x v="477"/>
    <x v="1"/>
    <x v="0"/>
    <x v="2"/>
    <x v="4"/>
    <x v="10"/>
    <x v="474"/>
    <x v="2"/>
    <x v="401"/>
  </r>
  <r>
    <x v="478"/>
    <x v="478"/>
    <x v="2"/>
    <x v="1"/>
    <x v="2"/>
    <x v="4"/>
    <x v="16"/>
    <x v="475"/>
    <x v="0"/>
    <x v="469"/>
  </r>
  <r>
    <x v="479"/>
    <x v="479"/>
    <x v="1"/>
    <x v="1"/>
    <x v="2"/>
    <x v="6"/>
    <x v="4"/>
    <x v="476"/>
    <x v="2"/>
    <x v="470"/>
  </r>
  <r>
    <x v="480"/>
    <x v="480"/>
    <x v="1"/>
    <x v="0"/>
    <x v="1"/>
    <x v="1"/>
    <x v="10"/>
    <x v="477"/>
    <x v="2"/>
    <x v="471"/>
  </r>
  <r>
    <x v="481"/>
    <x v="481"/>
    <x v="3"/>
    <x v="4"/>
    <x v="1"/>
    <x v="2"/>
    <x v="18"/>
    <x v="478"/>
    <x v="0"/>
    <x v="472"/>
  </r>
  <r>
    <x v="482"/>
    <x v="482"/>
    <x v="2"/>
    <x v="2"/>
    <x v="0"/>
    <x v="0"/>
    <x v="22"/>
    <x v="371"/>
    <x v="0"/>
    <x v="473"/>
  </r>
  <r>
    <x v="483"/>
    <x v="483"/>
    <x v="3"/>
    <x v="1"/>
    <x v="0"/>
    <x v="6"/>
    <x v="15"/>
    <x v="479"/>
    <x v="2"/>
    <x v="474"/>
  </r>
  <r>
    <x v="484"/>
    <x v="484"/>
    <x v="2"/>
    <x v="2"/>
    <x v="1"/>
    <x v="2"/>
    <x v="14"/>
    <x v="480"/>
    <x v="1"/>
    <x v="475"/>
  </r>
  <r>
    <x v="485"/>
    <x v="485"/>
    <x v="3"/>
    <x v="1"/>
    <x v="0"/>
    <x v="5"/>
    <x v="19"/>
    <x v="481"/>
    <x v="0"/>
    <x v="476"/>
  </r>
  <r>
    <x v="486"/>
    <x v="486"/>
    <x v="0"/>
    <x v="5"/>
    <x v="1"/>
    <x v="2"/>
    <x v="3"/>
    <x v="482"/>
    <x v="3"/>
    <x v="477"/>
  </r>
  <r>
    <x v="487"/>
    <x v="487"/>
    <x v="1"/>
    <x v="3"/>
    <x v="2"/>
    <x v="5"/>
    <x v="22"/>
    <x v="483"/>
    <x v="4"/>
    <x v="478"/>
  </r>
  <r>
    <x v="488"/>
    <x v="488"/>
    <x v="2"/>
    <x v="1"/>
    <x v="2"/>
    <x v="6"/>
    <x v="6"/>
    <x v="484"/>
    <x v="2"/>
    <x v="479"/>
  </r>
  <r>
    <x v="489"/>
    <x v="489"/>
    <x v="2"/>
    <x v="2"/>
    <x v="0"/>
    <x v="4"/>
    <x v="0"/>
    <x v="485"/>
    <x v="2"/>
    <x v="480"/>
  </r>
  <r>
    <x v="490"/>
    <x v="490"/>
    <x v="1"/>
    <x v="5"/>
    <x v="1"/>
    <x v="4"/>
    <x v="19"/>
    <x v="486"/>
    <x v="4"/>
    <x v="481"/>
  </r>
  <r>
    <x v="491"/>
    <x v="491"/>
    <x v="2"/>
    <x v="1"/>
    <x v="1"/>
    <x v="1"/>
    <x v="13"/>
    <x v="487"/>
    <x v="1"/>
    <x v="482"/>
  </r>
  <r>
    <x v="492"/>
    <x v="492"/>
    <x v="2"/>
    <x v="4"/>
    <x v="0"/>
    <x v="6"/>
    <x v="14"/>
    <x v="488"/>
    <x v="4"/>
    <x v="483"/>
  </r>
  <r>
    <x v="493"/>
    <x v="493"/>
    <x v="3"/>
    <x v="3"/>
    <x v="1"/>
    <x v="5"/>
    <x v="15"/>
    <x v="489"/>
    <x v="0"/>
    <x v="484"/>
  </r>
  <r>
    <x v="494"/>
    <x v="494"/>
    <x v="2"/>
    <x v="1"/>
    <x v="2"/>
    <x v="2"/>
    <x v="14"/>
    <x v="490"/>
    <x v="4"/>
    <x v="485"/>
  </r>
  <r>
    <x v="495"/>
    <x v="495"/>
    <x v="0"/>
    <x v="5"/>
    <x v="0"/>
    <x v="2"/>
    <x v="2"/>
    <x v="491"/>
    <x v="2"/>
    <x v="486"/>
  </r>
  <r>
    <x v="496"/>
    <x v="496"/>
    <x v="0"/>
    <x v="4"/>
    <x v="0"/>
    <x v="5"/>
    <x v="6"/>
    <x v="492"/>
    <x v="4"/>
    <x v="487"/>
  </r>
  <r>
    <x v="497"/>
    <x v="497"/>
    <x v="1"/>
    <x v="0"/>
    <x v="1"/>
    <x v="3"/>
    <x v="10"/>
    <x v="493"/>
    <x v="3"/>
    <x v="488"/>
  </r>
  <r>
    <x v="498"/>
    <x v="498"/>
    <x v="2"/>
    <x v="5"/>
    <x v="0"/>
    <x v="1"/>
    <x v="2"/>
    <x v="494"/>
    <x v="0"/>
    <x v="489"/>
  </r>
  <r>
    <x v="499"/>
    <x v="499"/>
    <x v="1"/>
    <x v="5"/>
    <x v="1"/>
    <x v="7"/>
    <x v="8"/>
    <x v="495"/>
    <x v="4"/>
    <x v="490"/>
  </r>
  <r>
    <x v="500"/>
    <x v="500"/>
    <x v="0"/>
    <x v="4"/>
    <x v="1"/>
    <x v="4"/>
    <x v="7"/>
    <x v="496"/>
    <x v="2"/>
    <x v="291"/>
  </r>
  <r>
    <x v="501"/>
    <x v="501"/>
    <x v="2"/>
    <x v="5"/>
    <x v="1"/>
    <x v="0"/>
    <x v="22"/>
    <x v="497"/>
    <x v="0"/>
    <x v="491"/>
  </r>
  <r>
    <x v="502"/>
    <x v="502"/>
    <x v="2"/>
    <x v="4"/>
    <x v="1"/>
    <x v="2"/>
    <x v="14"/>
    <x v="498"/>
    <x v="2"/>
    <x v="492"/>
  </r>
  <r>
    <x v="503"/>
    <x v="503"/>
    <x v="1"/>
    <x v="1"/>
    <x v="1"/>
    <x v="0"/>
    <x v="14"/>
    <x v="499"/>
    <x v="1"/>
    <x v="493"/>
  </r>
  <r>
    <x v="504"/>
    <x v="504"/>
    <x v="0"/>
    <x v="4"/>
    <x v="0"/>
    <x v="7"/>
    <x v="20"/>
    <x v="500"/>
    <x v="3"/>
    <x v="494"/>
  </r>
  <r>
    <x v="505"/>
    <x v="505"/>
    <x v="2"/>
    <x v="4"/>
    <x v="2"/>
    <x v="6"/>
    <x v="17"/>
    <x v="501"/>
    <x v="1"/>
    <x v="495"/>
  </r>
  <r>
    <x v="506"/>
    <x v="506"/>
    <x v="1"/>
    <x v="3"/>
    <x v="2"/>
    <x v="0"/>
    <x v="18"/>
    <x v="502"/>
    <x v="3"/>
    <x v="496"/>
  </r>
  <r>
    <x v="507"/>
    <x v="507"/>
    <x v="0"/>
    <x v="4"/>
    <x v="0"/>
    <x v="7"/>
    <x v="23"/>
    <x v="503"/>
    <x v="4"/>
    <x v="497"/>
  </r>
  <r>
    <x v="508"/>
    <x v="508"/>
    <x v="1"/>
    <x v="4"/>
    <x v="0"/>
    <x v="4"/>
    <x v="18"/>
    <x v="504"/>
    <x v="0"/>
    <x v="498"/>
  </r>
  <r>
    <x v="509"/>
    <x v="509"/>
    <x v="3"/>
    <x v="0"/>
    <x v="2"/>
    <x v="5"/>
    <x v="9"/>
    <x v="505"/>
    <x v="4"/>
    <x v="499"/>
  </r>
  <r>
    <x v="510"/>
    <x v="510"/>
    <x v="2"/>
    <x v="1"/>
    <x v="2"/>
    <x v="3"/>
    <x v="8"/>
    <x v="506"/>
    <x v="3"/>
    <x v="500"/>
  </r>
  <r>
    <x v="511"/>
    <x v="511"/>
    <x v="3"/>
    <x v="3"/>
    <x v="2"/>
    <x v="4"/>
    <x v="2"/>
    <x v="507"/>
    <x v="3"/>
    <x v="501"/>
  </r>
  <r>
    <x v="512"/>
    <x v="512"/>
    <x v="0"/>
    <x v="0"/>
    <x v="2"/>
    <x v="2"/>
    <x v="1"/>
    <x v="508"/>
    <x v="3"/>
    <x v="502"/>
  </r>
  <r>
    <x v="513"/>
    <x v="513"/>
    <x v="3"/>
    <x v="2"/>
    <x v="2"/>
    <x v="7"/>
    <x v="2"/>
    <x v="509"/>
    <x v="2"/>
    <x v="503"/>
  </r>
  <r>
    <x v="514"/>
    <x v="514"/>
    <x v="3"/>
    <x v="1"/>
    <x v="1"/>
    <x v="0"/>
    <x v="2"/>
    <x v="510"/>
    <x v="0"/>
    <x v="504"/>
  </r>
  <r>
    <x v="515"/>
    <x v="515"/>
    <x v="0"/>
    <x v="1"/>
    <x v="0"/>
    <x v="2"/>
    <x v="7"/>
    <x v="511"/>
    <x v="4"/>
    <x v="505"/>
  </r>
  <r>
    <x v="516"/>
    <x v="516"/>
    <x v="1"/>
    <x v="2"/>
    <x v="1"/>
    <x v="3"/>
    <x v="14"/>
    <x v="512"/>
    <x v="4"/>
    <x v="506"/>
  </r>
  <r>
    <x v="517"/>
    <x v="517"/>
    <x v="3"/>
    <x v="4"/>
    <x v="2"/>
    <x v="5"/>
    <x v="23"/>
    <x v="513"/>
    <x v="1"/>
    <x v="507"/>
  </r>
  <r>
    <x v="518"/>
    <x v="518"/>
    <x v="1"/>
    <x v="0"/>
    <x v="2"/>
    <x v="6"/>
    <x v="12"/>
    <x v="514"/>
    <x v="3"/>
    <x v="508"/>
  </r>
  <r>
    <x v="519"/>
    <x v="519"/>
    <x v="3"/>
    <x v="5"/>
    <x v="2"/>
    <x v="2"/>
    <x v="15"/>
    <x v="515"/>
    <x v="3"/>
    <x v="509"/>
  </r>
  <r>
    <x v="520"/>
    <x v="520"/>
    <x v="1"/>
    <x v="3"/>
    <x v="1"/>
    <x v="6"/>
    <x v="8"/>
    <x v="516"/>
    <x v="3"/>
    <x v="510"/>
  </r>
  <r>
    <x v="521"/>
    <x v="521"/>
    <x v="0"/>
    <x v="5"/>
    <x v="1"/>
    <x v="7"/>
    <x v="6"/>
    <x v="517"/>
    <x v="4"/>
    <x v="511"/>
  </r>
  <r>
    <x v="522"/>
    <x v="522"/>
    <x v="3"/>
    <x v="2"/>
    <x v="2"/>
    <x v="3"/>
    <x v="19"/>
    <x v="518"/>
    <x v="1"/>
    <x v="512"/>
  </r>
  <r>
    <x v="523"/>
    <x v="523"/>
    <x v="0"/>
    <x v="1"/>
    <x v="1"/>
    <x v="0"/>
    <x v="20"/>
    <x v="519"/>
    <x v="2"/>
    <x v="513"/>
  </r>
  <r>
    <x v="524"/>
    <x v="524"/>
    <x v="3"/>
    <x v="1"/>
    <x v="1"/>
    <x v="3"/>
    <x v="13"/>
    <x v="390"/>
    <x v="0"/>
    <x v="514"/>
  </r>
  <r>
    <x v="525"/>
    <x v="525"/>
    <x v="0"/>
    <x v="3"/>
    <x v="2"/>
    <x v="3"/>
    <x v="13"/>
    <x v="520"/>
    <x v="2"/>
    <x v="515"/>
  </r>
  <r>
    <x v="526"/>
    <x v="526"/>
    <x v="0"/>
    <x v="1"/>
    <x v="1"/>
    <x v="1"/>
    <x v="21"/>
    <x v="521"/>
    <x v="4"/>
    <x v="516"/>
  </r>
  <r>
    <x v="527"/>
    <x v="527"/>
    <x v="3"/>
    <x v="1"/>
    <x v="0"/>
    <x v="3"/>
    <x v="12"/>
    <x v="522"/>
    <x v="3"/>
    <x v="517"/>
  </r>
  <r>
    <x v="528"/>
    <x v="528"/>
    <x v="3"/>
    <x v="3"/>
    <x v="0"/>
    <x v="3"/>
    <x v="18"/>
    <x v="523"/>
    <x v="0"/>
    <x v="518"/>
  </r>
  <r>
    <x v="529"/>
    <x v="529"/>
    <x v="3"/>
    <x v="0"/>
    <x v="0"/>
    <x v="4"/>
    <x v="18"/>
    <x v="524"/>
    <x v="4"/>
    <x v="519"/>
  </r>
  <r>
    <x v="530"/>
    <x v="530"/>
    <x v="2"/>
    <x v="0"/>
    <x v="0"/>
    <x v="2"/>
    <x v="9"/>
    <x v="525"/>
    <x v="4"/>
    <x v="520"/>
  </r>
  <r>
    <x v="531"/>
    <x v="531"/>
    <x v="1"/>
    <x v="3"/>
    <x v="2"/>
    <x v="0"/>
    <x v="8"/>
    <x v="526"/>
    <x v="4"/>
    <x v="521"/>
  </r>
  <r>
    <x v="532"/>
    <x v="532"/>
    <x v="2"/>
    <x v="2"/>
    <x v="2"/>
    <x v="4"/>
    <x v="21"/>
    <x v="527"/>
    <x v="0"/>
    <x v="522"/>
  </r>
  <r>
    <x v="533"/>
    <x v="533"/>
    <x v="2"/>
    <x v="1"/>
    <x v="2"/>
    <x v="4"/>
    <x v="17"/>
    <x v="528"/>
    <x v="0"/>
    <x v="523"/>
  </r>
  <r>
    <x v="534"/>
    <x v="534"/>
    <x v="0"/>
    <x v="1"/>
    <x v="0"/>
    <x v="2"/>
    <x v="19"/>
    <x v="529"/>
    <x v="1"/>
    <x v="524"/>
  </r>
  <r>
    <x v="535"/>
    <x v="535"/>
    <x v="3"/>
    <x v="2"/>
    <x v="0"/>
    <x v="2"/>
    <x v="2"/>
    <x v="530"/>
    <x v="1"/>
    <x v="525"/>
  </r>
  <r>
    <x v="536"/>
    <x v="536"/>
    <x v="1"/>
    <x v="0"/>
    <x v="1"/>
    <x v="7"/>
    <x v="4"/>
    <x v="531"/>
    <x v="2"/>
    <x v="526"/>
  </r>
  <r>
    <x v="537"/>
    <x v="537"/>
    <x v="0"/>
    <x v="4"/>
    <x v="1"/>
    <x v="2"/>
    <x v="18"/>
    <x v="532"/>
    <x v="0"/>
    <x v="527"/>
  </r>
  <r>
    <x v="538"/>
    <x v="538"/>
    <x v="2"/>
    <x v="4"/>
    <x v="0"/>
    <x v="1"/>
    <x v="18"/>
    <x v="533"/>
    <x v="0"/>
    <x v="528"/>
  </r>
  <r>
    <x v="539"/>
    <x v="539"/>
    <x v="3"/>
    <x v="4"/>
    <x v="0"/>
    <x v="1"/>
    <x v="16"/>
    <x v="534"/>
    <x v="0"/>
    <x v="529"/>
  </r>
  <r>
    <x v="540"/>
    <x v="540"/>
    <x v="0"/>
    <x v="0"/>
    <x v="0"/>
    <x v="4"/>
    <x v="21"/>
    <x v="535"/>
    <x v="1"/>
    <x v="530"/>
  </r>
  <r>
    <x v="541"/>
    <x v="541"/>
    <x v="3"/>
    <x v="0"/>
    <x v="0"/>
    <x v="6"/>
    <x v="13"/>
    <x v="536"/>
    <x v="4"/>
    <x v="531"/>
  </r>
  <r>
    <x v="542"/>
    <x v="542"/>
    <x v="0"/>
    <x v="2"/>
    <x v="1"/>
    <x v="7"/>
    <x v="3"/>
    <x v="537"/>
    <x v="3"/>
    <x v="532"/>
  </r>
  <r>
    <x v="543"/>
    <x v="543"/>
    <x v="3"/>
    <x v="1"/>
    <x v="0"/>
    <x v="6"/>
    <x v="21"/>
    <x v="538"/>
    <x v="1"/>
    <x v="533"/>
  </r>
  <r>
    <x v="544"/>
    <x v="544"/>
    <x v="2"/>
    <x v="2"/>
    <x v="1"/>
    <x v="6"/>
    <x v="16"/>
    <x v="539"/>
    <x v="0"/>
    <x v="534"/>
  </r>
  <r>
    <x v="545"/>
    <x v="545"/>
    <x v="1"/>
    <x v="2"/>
    <x v="0"/>
    <x v="4"/>
    <x v="0"/>
    <x v="540"/>
    <x v="1"/>
    <x v="535"/>
  </r>
  <r>
    <x v="546"/>
    <x v="546"/>
    <x v="2"/>
    <x v="0"/>
    <x v="0"/>
    <x v="5"/>
    <x v="2"/>
    <x v="541"/>
    <x v="2"/>
    <x v="536"/>
  </r>
  <r>
    <x v="547"/>
    <x v="547"/>
    <x v="1"/>
    <x v="4"/>
    <x v="0"/>
    <x v="4"/>
    <x v="10"/>
    <x v="542"/>
    <x v="0"/>
    <x v="537"/>
  </r>
  <r>
    <x v="548"/>
    <x v="548"/>
    <x v="3"/>
    <x v="5"/>
    <x v="1"/>
    <x v="0"/>
    <x v="20"/>
    <x v="543"/>
    <x v="2"/>
    <x v="538"/>
  </r>
  <r>
    <x v="549"/>
    <x v="549"/>
    <x v="0"/>
    <x v="1"/>
    <x v="1"/>
    <x v="0"/>
    <x v="23"/>
    <x v="544"/>
    <x v="0"/>
    <x v="539"/>
  </r>
  <r>
    <x v="550"/>
    <x v="550"/>
    <x v="2"/>
    <x v="0"/>
    <x v="2"/>
    <x v="2"/>
    <x v="7"/>
    <x v="545"/>
    <x v="1"/>
    <x v="540"/>
  </r>
  <r>
    <x v="551"/>
    <x v="551"/>
    <x v="1"/>
    <x v="4"/>
    <x v="0"/>
    <x v="2"/>
    <x v="18"/>
    <x v="546"/>
    <x v="4"/>
    <x v="541"/>
  </r>
  <r>
    <x v="552"/>
    <x v="552"/>
    <x v="2"/>
    <x v="5"/>
    <x v="2"/>
    <x v="5"/>
    <x v="4"/>
    <x v="547"/>
    <x v="3"/>
    <x v="542"/>
  </r>
  <r>
    <x v="553"/>
    <x v="553"/>
    <x v="1"/>
    <x v="5"/>
    <x v="2"/>
    <x v="2"/>
    <x v="8"/>
    <x v="548"/>
    <x v="2"/>
    <x v="543"/>
  </r>
  <r>
    <x v="554"/>
    <x v="554"/>
    <x v="2"/>
    <x v="0"/>
    <x v="1"/>
    <x v="0"/>
    <x v="0"/>
    <x v="549"/>
    <x v="1"/>
    <x v="544"/>
  </r>
  <r>
    <x v="555"/>
    <x v="555"/>
    <x v="1"/>
    <x v="3"/>
    <x v="1"/>
    <x v="6"/>
    <x v="16"/>
    <x v="550"/>
    <x v="4"/>
    <x v="413"/>
  </r>
  <r>
    <x v="556"/>
    <x v="556"/>
    <x v="1"/>
    <x v="1"/>
    <x v="2"/>
    <x v="4"/>
    <x v="19"/>
    <x v="551"/>
    <x v="1"/>
    <x v="545"/>
  </r>
  <r>
    <x v="557"/>
    <x v="557"/>
    <x v="3"/>
    <x v="5"/>
    <x v="0"/>
    <x v="3"/>
    <x v="19"/>
    <x v="552"/>
    <x v="2"/>
    <x v="546"/>
  </r>
  <r>
    <x v="558"/>
    <x v="558"/>
    <x v="1"/>
    <x v="0"/>
    <x v="1"/>
    <x v="1"/>
    <x v="3"/>
    <x v="553"/>
    <x v="3"/>
    <x v="547"/>
  </r>
  <r>
    <x v="559"/>
    <x v="559"/>
    <x v="3"/>
    <x v="0"/>
    <x v="0"/>
    <x v="3"/>
    <x v="20"/>
    <x v="554"/>
    <x v="1"/>
    <x v="548"/>
  </r>
  <r>
    <x v="560"/>
    <x v="560"/>
    <x v="1"/>
    <x v="4"/>
    <x v="0"/>
    <x v="3"/>
    <x v="4"/>
    <x v="555"/>
    <x v="0"/>
    <x v="549"/>
  </r>
  <r>
    <x v="561"/>
    <x v="561"/>
    <x v="0"/>
    <x v="3"/>
    <x v="2"/>
    <x v="0"/>
    <x v="13"/>
    <x v="556"/>
    <x v="4"/>
    <x v="550"/>
  </r>
  <r>
    <x v="562"/>
    <x v="562"/>
    <x v="0"/>
    <x v="1"/>
    <x v="2"/>
    <x v="3"/>
    <x v="18"/>
    <x v="557"/>
    <x v="1"/>
    <x v="551"/>
  </r>
  <r>
    <x v="563"/>
    <x v="563"/>
    <x v="0"/>
    <x v="2"/>
    <x v="2"/>
    <x v="4"/>
    <x v="5"/>
    <x v="558"/>
    <x v="4"/>
    <x v="552"/>
  </r>
  <r>
    <x v="564"/>
    <x v="564"/>
    <x v="1"/>
    <x v="4"/>
    <x v="2"/>
    <x v="5"/>
    <x v="23"/>
    <x v="559"/>
    <x v="0"/>
    <x v="553"/>
  </r>
  <r>
    <x v="565"/>
    <x v="565"/>
    <x v="3"/>
    <x v="5"/>
    <x v="1"/>
    <x v="7"/>
    <x v="17"/>
    <x v="560"/>
    <x v="3"/>
    <x v="554"/>
  </r>
  <r>
    <x v="566"/>
    <x v="566"/>
    <x v="3"/>
    <x v="5"/>
    <x v="1"/>
    <x v="2"/>
    <x v="8"/>
    <x v="561"/>
    <x v="3"/>
    <x v="555"/>
  </r>
  <r>
    <x v="567"/>
    <x v="567"/>
    <x v="1"/>
    <x v="4"/>
    <x v="2"/>
    <x v="7"/>
    <x v="20"/>
    <x v="562"/>
    <x v="0"/>
    <x v="556"/>
  </r>
  <r>
    <x v="568"/>
    <x v="568"/>
    <x v="0"/>
    <x v="0"/>
    <x v="1"/>
    <x v="6"/>
    <x v="9"/>
    <x v="563"/>
    <x v="4"/>
    <x v="438"/>
  </r>
  <r>
    <x v="569"/>
    <x v="569"/>
    <x v="0"/>
    <x v="5"/>
    <x v="2"/>
    <x v="4"/>
    <x v="5"/>
    <x v="564"/>
    <x v="1"/>
    <x v="557"/>
  </r>
  <r>
    <x v="570"/>
    <x v="570"/>
    <x v="3"/>
    <x v="3"/>
    <x v="0"/>
    <x v="4"/>
    <x v="1"/>
    <x v="565"/>
    <x v="0"/>
    <x v="558"/>
  </r>
  <r>
    <x v="571"/>
    <x v="571"/>
    <x v="0"/>
    <x v="1"/>
    <x v="0"/>
    <x v="1"/>
    <x v="22"/>
    <x v="566"/>
    <x v="2"/>
    <x v="559"/>
  </r>
  <r>
    <x v="572"/>
    <x v="572"/>
    <x v="2"/>
    <x v="3"/>
    <x v="0"/>
    <x v="4"/>
    <x v="3"/>
    <x v="567"/>
    <x v="4"/>
    <x v="560"/>
  </r>
  <r>
    <x v="573"/>
    <x v="573"/>
    <x v="3"/>
    <x v="5"/>
    <x v="2"/>
    <x v="2"/>
    <x v="4"/>
    <x v="568"/>
    <x v="3"/>
    <x v="561"/>
  </r>
  <r>
    <x v="574"/>
    <x v="574"/>
    <x v="0"/>
    <x v="2"/>
    <x v="0"/>
    <x v="4"/>
    <x v="12"/>
    <x v="569"/>
    <x v="0"/>
    <x v="562"/>
  </r>
  <r>
    <x v="575"/>
    <x v="575"/>
    <x v="3"/>
    <x v="1"/>
    <x v="1"/>
    <x v="3"/>
    <x v="13"/>
    <x v="570"/>
    <x v="3"/>
    <x v="563"/>
  </r>
  <r>
    <x v="576"/>
    <x v="576"/>
    <x v="2"/>
    <x v="1"/>
    <x v="0"/>
    <x v="1"/>
    <x v="18"/>
    <x v="571"/>
    <x v="4"/>
    <x v="564"/>
  </r>
  <r>
    <x v="577"/>
    <x v="577"/>
    <x v="3"/>
    <x v="4"/>
    <x v="0"/>
    <x v="2"/>
    <x v="21"/>
    <x v="572"/>
    <x v="3"/>
    <x v="565"/>
  </r>
  <r>
    <x v="578"/>
    <x v="578"/>
    <x v="3"/>
    <x v="4"/>
    <x v="0"/>
    <x v="5"/>
    <x v="16"/>
    <x v="573"/>
    <x v="0"/>
    <x v="566"/>
  </r>
  <r>
    <x v="579"/>
    <x v="579"/>
    <x v="3"/>
    <x v="2"/>
    <x v="1"/>
    <x v="5"/>
    <x v="3"/>
    <x v="574"/>
    <x v="4"/>
    <x v="567"/>
  </r>
  <r>
    <x v="580"/>
    <x v="580"/>
    <x v="3"/>
    <x v="0"/>
    <x v="2"/>
    <x v="5"/>
    <x v="14"/>
    <x v="575"/>
    <x v="2"/>
    <x v="568"/>
  </r>
  <r>
    <x v="581"/>
    <x v="581"/>
    <x v="2"/>
    <x v="1"/>
    <x v="1"/>
    <x v="5"/>
    <x v="7"/>
    <x v="576"/>
    <x v="0"/>
    <x v="569"/>
  </r>
  <r>
    <x v="582"/>
    <x v="582"/>
    <x v="1"/>
    <x v="2"/>
    <x v="2"/>
    <x v="3"/>
    <x v="10"/>
    <x v="577"/>
    <x v="1"/>
    <x v="570"/>
  </r>
  <r>
    <x v="583"/>
    <x v="583"/>
    <x v="3"/>
    <x v="4"/>
    <x v="2"/>
    <x v="4"/>
    <x v="20"/>
    <x v="578"/>
    <x v="0"/>
    <x v="571"/>
  </r>
  <r>
    <x v="584"/>
    <x v="584"/>
    <x v="3"/>
    <x v="4"/>
    <x v="0"/>
    <x v="7"/>
    <x v="15"/>
    <x v="579"/>
    <x v="4"/>
    <x v="572"/>
  </r>
  <r>
    <x v="585"/>
    <x v="585"/>
    <x v="0"/>
    <x v="1"/>
    <x v="2"/>
    <x v="2"/>
    <x v="21"/>
    <x v="580"/>
    <x v="0"/>
    <x v="573"/>
  </r>
  <r>
    <x v="586"/>
    <x v="586"/>
    <x v="3"/>
    <x v="3"/>
    <x v="1"/>
    <x v="3"/>
    <x v="9"/>
    <x v="581"/>
    <x v="2"/>
    <x v="574"/>
  </r>
  <r>
    <x v="587"/>
    <x v="587"/>
    <x v="0"/>
    <x v="5"/>
    <x v="1"/>
    <x v="5"/>
    <x v="1"/>
    <x v="582"/>
    <x v="2"/>
    <x v="575"/>
  </r>
  <r>
    <x v="588"/>
    <x v="588"/>
    <x v="1"/>
    <x v="4"/>
    <x v="2"/>
    <x v="6"/>
    <x v="15"/>
    <x v="583"/>
    <x v="1"/>
    <x v="576"/>
  </r>
  <r>
    <x v="589"/>
    <x v="589"/>
    <x v="2"/>
    <x v="0"/>
    <x v="0"/>
    <x v="4"/>
    <x v="5"/>
    <x v="584"/>
    <x v="3"/>
    <x v="577"/>
  </r>
  <r>
    <x v="590"/>
    <x v="590"/>
    <x v="2"/>
    <x v="0"/>
    <x v="0"/>
    <x v="7"/>
    <x v="13"/>
    <x v="585"/>
    <x v="4"/>
    <x v="578"/>
  </r>
  <r>
    <x v="591"/>
    <x v="591"/>
    <x v="1"/>
    <x v="4"/>
    <x v="1"/>
    <x v="6"/>
    <x v="22"/>
    <x v="586"/>
    <x v="4"/>
    <x v="579"/>
  </r>
  <r>
    <x v="592"/>
    <x v="592"/>
    <x v="2"/>
    <x v="3"/>
    <x v="0"/>
    <x v="1"/>
    <x v="22"/>
    <x v="587"/>
    <x v="3"/>
    <x v="580"/>
  </r>
  <r>
    <x v="593"/>
    <x v="593"/>
    <x v="1"/>
    <x v="3"/>
    <x v="2"/>
    <x v="6"/>
    <x v="17"/>
    <x v="588"/>
    <x v="2"/>
    <x v="581"/>
  </r>
  <r>
    <x v="594"/>
    <x v="594"/>
    <x v="1"/>
    <x v="2"/>
    <x v="2"/>
    <x v="1"/>
    <x v="21"/>
    <x v="589"/>
    <x v="2"/>
    <x v="582"/>
  </r>
  <r>
    <x v="595"/>
    <x v="595"/>
    <x v="1"/>
    <x v="0"/>
    <x v="1"/>
    <x v="1"/>
    <x v="8"/>
    <x v="590"/>
    <x v="0"/>
    <x v="583"/>
  </r>
  <r>
    <x v="596"/>
    <x v="596"/>
    <x v="2"/>
    <x v="2"/>
    <x v="2"/>
    <x v="5"/>
    <x v="2"/>
    <x v="591"/>
    <x v="1"/>
    <x v="584"/>
  </r>
  <r>
    <x v="597"/>
    <x v="597"/>
    <x v="0"/>
    <x v="0"/>
    <x v="1"/>
    <x v="1"/>
    <x v="15"/>
    <x v="592"/>
    <x v="1"/>
    <x v="585"/>
  </r>
  <r>
    <x v="598"/>
    <x v="598"/>
    <x v="1"/>
    <x v="5"/>
    <x v="2"/>
    <x v="0"/>
    <x v="8"/>
    <x v="593"/>
    <x v="1"/>
    <x v="586"/>
  </r>
  <r>
    <x v="599"/>
    <x v="599"/>
    <x v="3"/>
    <x v="5"/>
    <x v="1"/>
    <x v="2"/>
    <x v="3"/>
    <x v="594"/>
    <x v="0"/>
    <x v="587"/>
  </r>
  <r>
    <x v="600"/>
    <x v="600"/>
    <x v="2"/>
    <x v="1"/>
    <x v="0"/>
    <x v="2"/>
    <x v="11"/>
    <x v="595"/>
    <x v="1"/>
    <x v="588"/>
  </r>
  <r>
    <x v="601"/>
    <x v="601"/>
    <x v="1"/>
    <x v="2"/>
    <x v="2"/>
    <x v="5"/>
    <x v="14"/>
    <x v="596"/>
    <x v="3"/>
    <x v="589"/>
  </r>
  <r>
    <x v="602"/>
    <x v="602"/>
    <x v="1"/>
    <x v="4"/>
    <x v="2"/>
    <x v="0"/>
    <x v="17"/>
    <x v="597"/>
    <x v="0"/>
    <x v="590"/>
  </r>
  <r>
    <x v="603"/>
    <x v="603"/>
    <x v="3"/>
    <x v="2"/>
    <x v="1"/>
    <x v="6"/>
    <x v="12"/>
    <x v="598"/>
    <x v="3"/>
    <x v="591"/>
  </r>
  <r>
    <x v="604"/>
    <x v="604"/>
    <x v="0"/>
    <x v="4"/>
    <x v="1"/>
    <x v="3"/>
    <x v="9"/>
    <x v="599"/>
    <x v="0"/>
    <x v="592"/>
  </r>
  <r>
    <x v="605"/>
    <x v="605"/>
    <x v="0"/>
    <x v="3"/>
    <x v="2"/>
    <x v="6"/>
    <x v="1"/>
    <x v="600"/>
    <x v="1"/>
    <x v="593"/>
  </r>
  <r>
    <x v="606"/>
    <x v="606"/>
    <x v="0"/>
    <x v="2"/>
    <x v="1"/>
    <x v="4"/>
    <x v="23"/>
    <x v="601"/>
    <x v="3"/>
    <x v="594"/>
  </r>
  <r>
    <x v="607"/>
    <x v="607"/>
    <x v="1"/>
    <x v="3"/>
    <x v="2"/>
    <x v="3"/>
    <x v="12"/>
    <x v="602"/>
    <x v="3"/>
    <x v="595"/>
  </r>
  <r>
    <x v="608"/>
    <x v="608"/>
    <x v="1"/>
    <x v="5"/>
    <x v="0"/>
    <x v="1"/>
    <x v="2"/>
    <x v="603"/>
    <x v="3"/>
    <x v="596"/>
  </r>
  <r>
    <x v="609"/>
    <x v="609"/>
    <x v="1"/>
    <x v="5"/>
    <x v="1"/>
    <x v="7"/>
    <x v="18"/>
    <x v="604"/>
    <x v="0"/>
    <x v="597"/>
  </r>
  <r>
    <x v="610"/>
    <x v="610"/>
    <x v="2"/>
    <x v="1"/>
    <x v="2"/>
    <x v="3"/>
    <x v="8"/>
    <x v="605"/>
    <x v="4"/>
    <x v="598"/>
  </r>
  <r>
    <x v="611"/>
    <x v="611"/>
    <x v="3"/>
    <x v="2"/>
    <x v="0"/>
    <x v="7"/>
    <x v="12"/>
    <x v="606"/>
    <x v="1"/>
    <x v="599"/>
  </r>
  <r>
    <x v="612"/>
    <x v="612"/>
    <x v="1"/>
    <x v="3"/>
    <x v="0"/>
    <x v="2"/>
    <x v="19"/>
    <x v="607"/>
    <x v="3"/>
    <x v="600"/>
  </r>
  <r>
    <x v="613"/>
    <x v="613"/>
    <x v="3"/>
    <x v="4"/>
    <x v="2"/>
    <x v="7"/>
    <x v="14"/>
    <x v="608"/>
    <x v="4"/>
    <x v="601"/>
  </r>
  <r>
    <x v="614"/>
    <x v="614"/>
    <x v="3"/>
    <x v="5"/>
    <x v="1"/>
    <x v="2"/>
    <x v="7"/>
    <x v="609"/>
    <x v="1"/>
    <x v="602"/>
  </r>
  <r>
    <x v="615"/>
    <x v="615"/>
    <x v="0"/>
    <x v="5"/>
    <x v="2"/>
    <x v="0"/>
    <x v="7"/>
    <x v="610"/>
    <x v="1"/>
    <x v="603"/>
  </r>
  <r>
    <x v="616"/>
    <x v="616"/>
    <x v="2"/>
    <x v="4"/>
    <x v="0"/>
    <x v="0"/>
    <x v="2"/>
    <x v="611"/>
    <x v="3"/>
    <x v="604"/>
  </r>
  <r>
    <x v="617"/>
    <x v="617"/>
    <x v="1"/>
    <x v="3"/>
    <x v="2"/>
    <x v="5"/>
    <x v="3"/>
    <x v="612"/>
    <x v="3"/>
    <x v="605"/>
  </r>
  <r>
    <x v="618"/>
    <x v="618"/>
    <x v="0"/>
    <x v="3"/>
    <x v="1"/>
    <x v="5"/>
    <x v="1"/>
    <x v="613"/>
    <x v="0"/>
    <x v="606"/>
  </r>
  <r>
    <x v="619"/>
    <x v="619"/>
    <x v="0"/>
    <x v="2"/>
    <x v="0"/>
    <x v="1"/>
    <x v="13"/>
    <x v="614"/>
    <x v="4"/>
    <x v="51"/>
  </r>
  <r>
    <x v="620"/>
    <x v="620"/>
    <x v="1"/>
    <x v="2"/>
    <x v="2"/>
    <x v="3"/>
    <x v="8"/>
    <x v="615"/>
    <x v="4"/>
    <x v="607"/>
  </r>
  <r>
    <x v="621"/>
    <x v="621"/>
    <x v="3"/>
    <x v="0"/>
    <x v="1"/>
    <x v="1"/>
    <x v="12"/>
    <x v="616"/>
    <x v="3"/>
    <x v="608"/>
  </r>
  <r>
    <x v="622"/>
    <x v="622"/>
    <x v="0"/>
    <x v="0"/>
    <x v="0"/>
    <x v="2"/>
    <x v="14"/>
    <x v="617"/>
    <x v="1"/>
    <x v="609"/>
  </r>
  <r>
    <x v="623"/>
    <x v="623"/>
    <x v="3"/>
    <x v="1"/>
    <x v="1"/>
    <x v="1"/>
    <x v="1"/>
    <x v="618"/>
    <x v="3"/>
    <x v="610"/>
  </r>
  <r>
    <x v="624"/>
    <x v="624"/>
    <x v="2"/>
    <x v="5"/>
    <x v="0"/>
    <x v="7"/>
    <x v="10"/>
    <x v="619"/>
    <x v="1"/>
    <x v="611"/>
  </r>
  <r>
    <x v="625"/>
    <x v="625"/>
    <x v="3"/>
    <x v="2"/>
    <x v="2"/>
    <x v="2"/>
    <x v="23"/>
    <x v="620"/>
    <x v="1"/>
    <x v="612"/>
  </r>
  <r>
    <x v="626"/>
    <x v="626"/>
    <x v="2"/>
    <x v="3"/>
    <x v="1"/>
    <x v="5"/>
    <x v="5"/>
    <x v="621"/>
    <x v="3"/>
    <x v="613"/>
  </r>
  <r>
    <x v="627"/>
    <x v="627"/>
    <x v="3"/>
    <x v="4"/>
    <x v="0"/>
    <x v="0"/>
    <x v="6"/>
    <x v="622"/>
    <x v="2"/>
    <x v="614"/>
  </r>
  <r>
    <x v="628"/>
    <x v="628"/>
    <x v="0"/>
    <x v="3"/>
    <x v="1"/>
    <x v="5"/>
    <x v="17"/>
    <x v="623"/>
    <x v="4"/>
    <x v="615"/>
  </r>
  <r>
    <x v="629"/>
    <x v="629"/>
    <x v="0"/>
    <x v="5"/>
    <x v="1"/>
    <x v="3"/>
    <x v="3"/>
    <x v="624"/>
    <x v="1"/>
    <x v="616"/>
  </r>
  <r>
    <x v="630"/>
    <x v="630"/>
    <x v="2"/>
    <x v="0"/>
    <x v="2"/>
    <x v="2"/>
    <x v="18"/>
    <x v="625"/>
    <x v="1"/>
    <x v="617"/>
  </r>
  <r>
    <x v="631"/>
    <x v="631"/>
    <x v="1"/>
    <x v="3"/>
    <x v="1"/>
    <x v="2"/>
    <x v="14"/>
    <x v="626"/>
    <x v="2"/>
    <x v="618"/>
  </r>
  <r>
    <x v="632"/>
    <x v="632"/>
    <x v="2"/>
    <x v="1"/>
    <x v="0"/>
    <x v="7"/>
    <x v="4"/>
    <x v="627"/>
    <x v="0"/>
    <x v="619"/>
  </r>
  <r>
    <x v="633"/>
    <x v="633"/>
    <x v="2"/>
    <x v="5"/>
    <x v="0"/>
    <x v="3"/>
    <x v="13"/>
    <x v="628"/>
    <x v="2"/>
    <x v="620"/>
  </r>
  <r>
    <x v="634"/>
    <x v="634"/>
    <x v="3"/>
    <x v="0"/>
    <x v="0"/>
    <x v="0"/>
    <x v="15"/>
    <x v="629"/>
    <x v="2"/>
    <x v="621"/>
  </r>
  <r>
    <x v="635"/>
    <x v="635"/>
    <x v="3"/>
    <x v="4"/>
    <x v="0"/>
    <x v="6"/>
    <x v="16"/>
    <x v="630"/>
    <x v="1"/>
    <x v="622"/>
  </r>
  <r>
    <x v="636"/>
    <x v="636"/>
    <x v="2"/>
    <x v="0"/>
    <x v="2"/>
    <x v="2"/>
    <x v="16"/>
    <x v="631"/>
    <x v="4"/>
    <x v="623"/>
  </r>
  <r>
    <x v="637"/>
    <x v="637"/>
    <x v="0"/>
    <x v="1"/>
    <x v="1"/>
    <x v="2"/>
    <x v="2"/>
    <x v="632"/>
    <x v="2"/>
    <x v="624"/>
  </r>
  <r>
    <x v="638"/>
    <x v="638"/>
    <x v="3"/>
    <x v="5"/>
    <x v="2"/>
    <x v="7"/>
    <x v="11"/>
    <x v="633"/>
    <x v="0"/>
    <x v="625"/>
  </r>
  <r>
    <x v="639"/>
    <x v="639"/>
    <x v="1"/>
    <x v="4"/>
    <x v="1"/>
    <x v="1"/>
    <x v="17"/>
    <x v="634"/>
    <x v="3"/>
    <x v="626"/>
  </r>
  <r>
    <x v="640"/>
    <x v="640"/>
    <x v="3"/>
    <x v="1"/>
    <x v="1"/>
    <x v="4"/>
    <x v="2"/>
    <x v="635"/>
    <x v="2"/>
    <x v="627"/>
  </r>
  <r>
    <x v="641"/>
    <x v="641"/>
    <x v="3"/>
    <x v="0"/>
    <x v="1"/>
    <x v="0"/>
    <x v="21"/>
    <x v="636"/>
    <x v="2"/>
    <x v="628"/>
  </r>
  <r>
    <x v="642"/>
    <x v="642"/>
    <x v="1"/>
    <x v="1"/>
    <x v="2"/>
    <x v="5"/>
    <x v="12"/>
    <x v="637"/>
    <x v="0"/>
    <x v="629"/>
  </r>
  <r>
    <x v="643"/>
    <x v="643"/>
    <x v="2"/>
    <x v="5"/>
    <x v="1"/>
    <x v="3"/>
    <x v="12"/>
    <x v="638"/>
    <x v="4"/>
    <x v="630"/>
  </r>
  <r>
    <x v="644"/>
    <x v="644"/>
    <x v="1"/>
    <x v="2"/>
    <x v="2"/>
    <x v="2"/>
    <x v="8"/>
    <x v="639"/>
    <x v="2"/>
    <x v="631"/>
  </r>
  <r>
    <x v="645"/>
    <x v="645"/>
    <x v="2"/>
    <x v="1"/>
    <x v="0"/>
    <x v="2"/>
    <x v="3"/>
    <x v="640"/>
    <x v="2"/>
    <x v="632"/>
  </r>
  <r>
    <x v="646"/>
    <x v="646"/>
    <x v="2"/>
    <x v="1"/>
    <x v="0"/>
    <x v="5"/>
    <x v="17"/>
    <x v="641"/>
    <x v="4"/>
    <x v="633"/>
  </r>
  <r>
    <x v="647"/>
    <x v="647"/>
    <x v="2"/>
    <x v="0"/>
    <x v="1"/>
    <x v="0"/>
    <x v="17"/>
    <x v="642"/>
    <x v="0"/>
    <x v="634"/>
  </r>
  <r>
    <x v="648"/>
    <x v="648"/>
    <x v="1"/>
    <x v="0"/>
    <x v="2"/>
    <x v="4"/>
    <x v="9"/>
    <x v="643"/>
    <x v="2"/>
    <x v="635"/>
  </r>
  <r>
    <x v="649"/>
    <x v="649"/>
    <x v="2"/>
    <x v="4"/>
    <x v="0"/>
    <x v="1"/>
    <x v="4"/>
    <x v="644"/>
    <x v="4"/>
    <x v="636"/>
  </r>
  <r>
    <x v="650"/>
    <x v="650"/>
    <x v="0"/>
    <x v="0"/>
    <x v="2"/>
    <x v="2"/>
    <x v="3"/>
    <x v="645"/>
    <x v="2"/>
    <x v="637"/>
  </r>
  <r>
    <x v="651"/>
    <x v="651"/>
    <x v="1"/>
    <x v="3"/>
    <x v="2"/>
    <x v="4"/>
    <x v="5"/>
    <x v="646"/>
    <x v="3"/>
    <x v="638"/>
  </r>
  <r>
    <x v="652"/>
    <x v="652"/>
    <x v="0"/>
    <x v="5"/>
    <x v="1"/>
    <x v="0"/>
    <x v="20"/>
    <x v="647"/>
    <x v="1"/>
    <x v="639"/>
  </r>
  <r>
    <x v="653"/>
    <x v="653"/>
    <x v="2"/>
    <x v="5"/>
    <x v="0"/>
    <x v="5"/>
    <x v="23"/>
    <x v="648"/>
    <x v="3"/>
    <x v="640"/>
  </r>
  <r>
    <x v="654"/>
    <x v="654"/>
    <x v="3"/>
    <x v="2"/>
    <x v="1"/>
    <x v="7"/>
    <x v="18"/>
    <x v="649"/>
    <x v="2"/>
    <x v="641"/>
  </r>
  <r>
    <x v="655"/>
    <x v="655"/>
    <x v="2"/>
    <x v="2"/>
    <x v="1"/>
    <x v="1"/>
    <x v="3"/>
    <x v="650"/>
    <x v="0"/>
    <x v="642"/>
  </r>
  <r>
    <x v="656"/>
    <x v="656"/>
    <x v="0"/>
    <x v="5"/>
    <x v="0"/>
    <x v="3"/>
    <x v="14"/>
    <x v="651"/>
    <x v="1"/>
    <x v="643"/>
  </r>
  <r>
    <x v="657"/>
    <x v="657"/>
    <x v="0"/>
    <x v="2"/>
    <x v="0"/>
    <x v="2"/>
    <x v="0"/>
    <x v="652"/>
    <x v="3"/>
    <x v="644"/>
  </r>
  <r>
    <x v="658"/>
    <x v="658"/>
    <x v="1"/>
    <x v="4"/>
    <x v="2"/>
    <x v="0"/>
    <x v="6"/>
    <x v="653"/>
    <x v="4"/>
    <x v="282"/>
  </r>
  <r>
    <x v="659"/>
    <x v="659"/>
    <x v="3"/>
    <x v="0"/>
    <x v="0"/>
    <x v="7"/>
    <x v="4"/>
    <x v="654"/>
    <x v="0"/>
    <x v="645"/>
  </r>
  <r>
    <x v="660"/>
    <x v="660"/>
    <x v="1"/>
    <x v="5"/>
    <x v="2"/>
    <x v="3"/>
    <x v="6"/>
    <x v="655"/>
    <x v="3"/>
    <x v="646"/>
  </r>
  <r>
    <x v="661"/>
    <x v="661"/>
    <x v="0"/>
    <x v="2"/>
    <x v="2"/>
    <x v="6"/>
    <x v="10"/>
    <x v="656"/>
    <x v="4"/>
    <x v="647"/>
  </r>
  <r>
    <x v="662"/>
    <x v="662"/>
    <x v="2"/>
    <x v="5"/>
    <x v="2"/>
    <x v="0"/>
    <x v="5"/>
    <x v="657"/>
    <x v="2"/>
    <x v="648"/>
  </r>
  <r>
    <x v="663"/>
    <x v="663"/>
    <x v="3"/>
    <x v="3"/>
    <x v="0"/>
    <x v="0"/>
    <x v="5"/>
    <x v="658"/>
    <x v="4"/>
    <x v="649"/>
  </r>
  <r>
    <x v="664"/>
    <x v="664"/>
    <x v="2"/>
    <x v="1"/>
    <x v="1"/>
    <x v="3"/>
    <x v="14"/>
    <x v="659"/>
    <x v="3"/>
    <x v="650"/>
  </r>
  <r>
    <x v="665"/>
    <x v="665"/>
    <x v="2"/>
    <x v="0"/>
    <x v="2"/>
    <x v="7"/>
    <x v="17"/>
    <x v="660"/>
    <x v="3"/>
    <x v="651"/>
  </r>
  <r>
    <x v="666"/>
    <x v="666"/>
    <x v="3"/>
    <x v="5"/>
    <x v="1"/>
    <x v="6"/>
    <x v="23"/>
    <x v="661"/>
    <x v="2"/>
    <x v="652"/>
  </r>
  <r>
    <x v="667"/>
    <x v="667"/>
    <x v="1"/>
    <x v="1"/>
    <x v="1"/>
    <x v="4"/>
    <x v="18"/>
    <x v="662"/>
    <x v="4"/>
    <x v="653"/>
  </r>
  <r>
    <x v="668"/>
    <x v="668"/>
    <x v="2"/>
    <x v="2"/>
    <x v="0"/>
    <x v="4"/>
    <x v="9"/>
    <x v="663"/>
    <x v="4"/>
    <x v="654"/>
  </r>
  <r>
    <x v="669"/>
    <x v="669"/>
    <x v="0"/>
    <x v="1"/>
    <x v="1"/>
    <x v="5"/>
    <x v="6"/>
    <x v="664"/>
    <x v="2"/>
    <x v="655"/>
  </r>
  <r>
    <x v="670"/>
    <x v="670"/>
    <x v="2"/>
    <x v="0"/>
    <x v="1"/>
    <x v="7"/>
    <x v="20"/>
    <x v="665"/>
    <x v="4"/>
    <x v="656"/>
  </r>
  <r>
    <x v="671"/>
    <x v="671"/>
    <x v="3"/>
    <x v="5"/>
    <x v="0"/>
    <x v="1"/>
    <x v="7"/>
    <x v="666"/>
    <x v="2"/>
    <x v="657"/>
  </r>
  <r>
    <x v="672"/>
    <x v="672"/>
    <x v="3"/>
    <x v="3"/>
    <x v="2"/>
    <x v="2"/>
    <x v="3"/>
    <x v="667"/>
    <x v="0"/>
    <x v="658"/>
  </r>
  <r>
    <x v="673"/>
    <x v="673"/>
    <x v="3"/>
    <x v="2"/>
    <x v="1"/>
    <x v="3"/>
    <x v="21"/>
    <x v="668"/>
    <x v="3"/>
    <x v="659"/>
  </r>
  <r>
    <x v="674"/>
    <x v="674"/>
    <x v="1"/>
    <x v="5"/>
    <x v="0"/>
    <x v="5"/>
    <x v="0"/>
    <x v="669"/>
    <x v="0"/>
    <x v="660"/>
  </r>
  <r>
    <x v="675"/>
    <x v="675"/>
    <x v="2"/>
    <x v="0"/>
    <x v="1"/>
    <x v="6"/>
    <x v="10"/>
    <x v="670"/>
    <x v="1"/>
    <x v="661"/>
  </r>
  <r>
    <x v="676"/>
    <x v="676"/>
    <x v="1"/>
    <x v="2"/>
    <x v="1"/>
    <x v="3"/>
    <x v="20"/>
    <x v="671"/>
    <x v="1"/>
    <x v="662"/>
  </r>
  <r>
    <x v="677"/>
    <x v="677"/>
    <x v="1"/>
    <x v="4"/>
    <x v="2"/>
    <x v="3"/>
    <x v="20"/>
    <x v="672"/>
    <x v="1"/>
    <x v="663"/>
  </r>
  <r>
    <x v="678"/>
    <x v="678"/>
    <x v="3"/>
    <x v="1"/>
    <x v="1"/>
    <x v="7"/>
    <x v="18"/>
    <x v="673"/>
    <x v="2"/>
    <x v="664"/>
  </r>
  <r>
    <x v="679"/>
    <x v="679"/>
    <x v="3"/>
    <x v="0"/>
    <x v="0"/>
    <x v="2"/>
    <x v="6"/>
    <x v="674"/>
    <x v="4"/>
    <x v="665"/>
  </r>
  <r>
    <x v="680"/>
    <x v="680"/>
    <x v="1"/>
    <x v="4"/>
    <x v="1"/>
    <x v="1"/>
    <x v="0"/>
    <x v="675"/>
    <x v="0"/>
    <x v="666"/>
  </r>
  <r>
    <x v="681"/>
    <x v="681"/>
    <x v="2"/>
    <x v="5"/>
    <x v="2"/>
    <x v="4"/>
    <x v="16"/>
    <x v="676"/>
    <x v="0"/>
    <x v="667"/>
  </r>
  <r>
    <x v="682"/>
    <x v="682"/>
    <x v="0"/>
    <x v="3"/>
    <x v="2"/>
    <x v="0"/>
    <x v="0"/>
    <x v="677"/>
    <x v="0"/>
    <x v="668"/>
  </r>
  <r>
    <x v="683"/>
    <x v="683"/>
    <x v="1"/>
    <x v="2"/>
    <x v="0"/>
    <x v="0"/>
    <x v="2"/>
    <x v="678"/>
    <x v="0"/>
    <x v="669"/>
  </r>
  <r>
    <x v="684"/>
    <x v="684"/>
    <x v="2"/>
    <x v="1"/>
    <x v="2"/>
    <x v="3"/>
    <x v="19"/>
    <x v="679"/>
    <x v="1"/>
    <x v="670"/>
  </r>
  <r>
    <x v="685"/>
    <x v="685"/>
    <x v="3"/>
    <x v="2"/>
    <x v="1"/>
    <x v="4"/>
    <x v="20"/>
    <x v="680"/>
    <x v="0"/>
    <x v="671"/>
  </r>
  <r>
    <x v="686"/>
    <x v="686"/>
    <x v="3"/>
    <x v="5"/>
    <x v="2"/>
    <x v="4"/>
    <x v="12"/>
    <x v="681"/>
    <x v="4"/>
    <x v="672"/>
  </r>
  <r>
    <x v="687"/>
    <x v="687"/>
    <x v="2"/>
    <x v="2"/>
    <x v="0"/>
    <x v="2"/>
    <x v="13"/>
    <x v="682"/>
    <x v="1"/>
    <x v="673"/>
  </r>
  <r>
    <x v="688"/>
    <x v="688"/>
    <x v="0"/>
    <x v="1"/>
    <x v="2"/>
    <x v="6"/>
    <x v="2"/>
    <x v="683"/>
    <x v="0"/>
    <x v="674"/>
  </r>
  <r>
    <x v="689"/>
    <x v="689"/>
    <x v="3"/>
    <x v="5"/>
    <x v="2"/>
    <x v="6"/>
    <x v="17"/>
    <x v="684"/>
    <x v="2"/>
    <x v="675"/>
  </r>
  <r>
    <x v="690"/>
    <x v="690"/>
    <x v="3"/>
    <x v="2"/>
    <x v="2"/>
    <x v="5"/>
    <x v="13"/>
    <x v="685"/>
    <x v="3"/>
    <x v="676"/>
  </r>
  <r>
    <x v="691"/>
    <x v="691"/>
    <x v="3"/>
    <x v="3"/>
    <x v="0"/>
    <x v="7"/>
    <x v="9"/>
    <x v="686"/>
    <x v="3"/>
    <x v="677"/>
  </r>
  <r>
    <x v="692"/>
    <x v="692"/>
    <x v="2"/>
    <x v="0"/>
    <x v="2"/>
    <x v="2"/>
    <x v="4"/>
    <x v="687"/>
    <x v="3"/>
    <x v="678"/>
  </r>
  <r>
    <x v="693"/>
    <x v="693"/>
    <x v="1"/>
    <x v="5"/>
    <x v="2"/>
    <x v="2"/>
    <x v="22"/>
    <x v="688"/>
    <x v="1"/>
    <x v="679"/>
  </r>
  <r>
    <x v="694"/>
    <x v="694"/>
    <x v="3"/>
    <x v="0"/>
    <x v="1"/>
    <x v="7"/>
    <x v="17"/>
    <x v="689"/>
    <x v="0"/>
    <x v="572"/>
  </r>
  <r>
    <x v="695"/>
    <x v="695"/>
    <x v="1"/>
    <x v="5"/>
    <x v="0"/>
    <x v="4"/>
    <x v="2"/>
    <x v="690"/>
    <x v="1"/>
    <x v="680"/>
  </r>
  <r>
    <x v="696"/>
    <x v="696"/>
    <x v="0"/>
    <x v="3"/>
    <x v="2"/>
    <x v="6"/>
    <x v="6"/>
    <x v="691"/>
    <x v="4"/>
    <x v="681"/>
  </r>
  <r>
    <x v="697"/>
    <x v="697"/>
    <x v="3"/>
    <x v="0"/>
    <x v="0"/>
    <x v="6"/>
    <x v="17"/>
    <x v="692"/>
    <x v="2"/>
    <x v="682"/>
  </r>
  <r>
    <x v="698"/>
    <x v="698"/>
    <x v="3"/>
    <x v="4"/>
    <x v="2"/>
    <x v="4"/>
    <x v="13"/>
    <x v="693"/>
    <x v="2"/>
    <x v="683"/>
  </r>
  <r>
    <x v="699"/>
    <x v="699"/>
    <x v="0"/>
    <x v="1"/>
    <x v="2"/>
    <x v="6"/>
    <x v="20"/>
    <x v="694"/>
    <x v="3"/>
    <x v="684"/>
  </r>
  <r>
    <x v="700"/>
    <x v="700"/>
    <x v="3"/>
    <x v="4"/>
    <x v="2"/>
    <x v="3"/>
    <x v="14"/>
    <x v="695"/>
    <x v="3"/>
    <x v="685"/>
  </r>
  <r>
    <x v="701"/>
    <x v="701"/>
    <x v="1"/>
    <x v="2"/>
    <x v="1"/>
    <x v="2"/>
    <x v="22"/>
    <x v="696"/>
    <x v="3"/>
    <x v="686"/>
  </r>
  <r>
    <x v="702"/>
    <x v="702"/>
    <x v="2"/>
    <x v="3"/>
    <x v="1"/>
    <x v="0"/>
    <x v="8"/>
    <x v="697"/>
    <x v="0"/>
    <x v="687"/>
  </r>
  <r>
    <x v="703"/>
    <x v="703"/>
    <x v="1"/>
    <x v="4"/>
    <x v="1"/>
    <x v="7"/>
    <x v="19"/>
    <x v="698"/>
    <x v="4"/>
    <x v="235"/>
  </r>
  <r>
    <x v="704"/>
    <x v="704"/>
    <x v="2"/>
    <x v="5"/>
    <x v="0"/>
    <x v="6"/>
    <x v="22"/>
    <x v="699"/>
    <x v="4"/>
    <x v="688"/>
  </r>
  <r>
    <x v="705"/>
    <x v="705"/>
    <x v="2"/>
    <x v="2"/>
    <x v="0"/>
    <x v="5"/>
    <x v="23"/>
    <x v="700"/>
    <x v="4"/>
    <x v="689"/>
  </r>
  <r>
    <x v="706"/>
    <x v="706"/>
    <x v="1"/>
    <x v="2"/>
    <x v="1"/>
    <x v="6"/>
    <x v="13"/>
    <x v="701"/>
    <x v="4"/>
    <x v="690"/>
  </r>
  <r>
    <x v="707"/>
    <x v="707"/>
    <x v="1"/>
    <x v="4"/>
    <x v="0"/>
    <x v="6"/>
    <x v="17"/>
    <x v="702"/>
    <x v="3"/>
    <x v="471"/>
  </r>
  <r>
    <x v="708"/>
    <x v="708"/>
    <x v="1"/>
    <x v="4"/>
    <x v="2"/>
    <x v="1"/>
    <x v="10"/>
    <x v="703"/>
    <x v="2"/>
    <x v="598"/>
  </r>
  <r>
    <x v="709"/>
    <x v="709"/>
    <x v="1"/>
    <x v="3"/>
    <x v="2"/>
    <x v="3"/>
    <x v="6"/>
    <x v="704"/>
    <x v="3"/>
    <x v="691"/>
  </r>
  <r>
    <x v="710"/>
    <x v="710"/>
    <x v="0"/>
    <x v="1"/>
    <x v="2"/>
    <x v="7"/>
    <x v="11"/>
    <x v="705"/>
    <x v="4"/>
    <x v="692"/>
  </r>
  <r>
    <x v="711"/>
    <x v="711"/>
    <x v="3"/>
    <x v="4"/>
    <x v="1"/>
    <x v="1"/>
    <x v="1"/>
    <x v="706"/>
    <x v="3"/>
    <x v="693"/>
  </r>
  <r>
    <x v="712"/>
    <x v="712"/>
    <x v="2"/>
    <x v="4"/>
    <x v="0"/>
    <x v="1"/>
    <x v="1"/>
    <x v="707"/>
    <x v="4"/>
    <x v="694"/>
  </r>
  <r>
    <x v="713"/>
    <x v="713"/>
    <x v="1"/>
    <x v="0"/>
    <x v="1"/>
    <x v="5"/>
    <x v="20"/>
    <x v="708"/>
    <x v="1"/>
    <x v="695"/>
  </r>
  <r>
    <x v="714"/>
    <x v="714"/>
    <x v="1"/>
    <x v="5"/>
    <x v="0"/>
    <x v="2"/>
    <x v="18"/>
    <x v="709"/>
    <x v="2"/>
    <x v="696"/>
  </r>
  <r>
    <x v="715"/>
    <x v="715"/>
    <x v="1"/>
    <x v="0"/>
    <x v="2"/>
    <x v="5"/>
    <x v="6"/>
    <x v="710"/>
    <x v="1"/>
    <x v="697"/>
  </r>
  <r>
    <x v="716"/>
    <x v="716"/>
    <x v="0"/>
    <x v="0"/>
    <x v="1"/>
    <x v="2"/>
    <x v="20"/>
    <x v="711"/>
    <x v="0"/>
    <x v="698"/>
  </r>
  <r>
    <x v="717"/>
    <x v="717"/>
    <x v="1"/>
    <x v="2"/>
    <x v="0"/>
    <x v="2"/>
    <x v="8"/>
    <x v="712"/>
    <x v="3"/>
    <x v="699"/>
  </r>
  <r>
    <x v="718"/>
    <x v="718"/>
    <x v="1"/>
    <x v="1"/>
    <x v="0"/>
    <x v="7"/>
    <x v="13"/>
    <x v="713"/>
    <x v="0"/>
    <x v="700"/>
  </r>
  <r>
    <x v="719"/>
    <x v="719"/>
    <x v="1"/>
    <x v="5"/>
    <x v="2"/>
    <x v="6"/>
    <x v="11"/>
    <x v="714"/>
    <x v="3"/>
    <x v="701"/>
  </r>
  <r>
    <x v="720"/>
    <x v="720"/>
    <x v="3"/>
    <x v="3"/>
    <x v="1"/>
    <x v="7"/>
    <x v="7"/>
    <x v="715"/>
    <x v="1"/>
    <x v="702"/>
  </r>
  <r>
    <x v="721"/>
    <x v="721"/>
    <x v="0"/>
    <x v="3"/>
    <x v="1"/>
    <x v="3"/>
    <x v="4"/>
    <x v="716"/>
    <x v="4"/>
    <x v="703"/>
  </r>
  <r>
    <x v="722"/>
    <x v="722"/>
    <x v="1"/>
    <x v="4"/>
    <x v="1"/>
    <x v="2"/>
    <x v="17"/>
    <x v="717"/>
    <x v="4"/>
    <x v="704"/>
  </r>
  <r>
    <x v="723"/>
    <x v="723"/>
    <x v="2"/>
    <x v="4"/>
    <x v="2"/>
    <x v="1"/>
    <x v="17"/>
    <x v="718"/>
    <x v="3"/>
    <x v="705"/>
  </r>
  <r>
    <x v="724"/>
    <x v="724"/>
    <x v="2"/>
    <x v="3"/>
    <x v="1"/>
    <x v="6"/>
    <x v="21"/>
    <x v="719"/>
    <x v="4"/>
    <x v="706"/>
  </r>
  <r>
    <x v="725"/>
    <x v="725"/>
    <x v="2"/>
    <x v="4"/>
    <x v="2"/>
    <x v="0"/>
    <x v="22"/>
    <x v="720"/>
    <x v="1"/>
    <x v="707"/>
  </r>
  <r>
    <x v="726"/>
    <x v="726"/>
    <x v="0"/>
    <x v="1"/>
    <x v="2"/>
    <x v="3"/>
    <x v="7"/>
    <x v="721"/>
    <x v="4"/>
    <x v="708"/>
  </r>
  <r>
    <x v="727"/>
    <x v="727"/>
    <x v="0"/>
    <x v="0"/>
    <x v="2"/>
    <x v="7"/>
    <x v="7"/>
    <x v="722"/>
    <x v="1"/>
    <x v="709"/>
  </r>
  <r>
    <x v="728"/>
    <x v="728"/>
    <x v="2"/>
    <x v="4"/>
    <x v="0"/>
    <x v="5"/>
    <x v="1"/>
    <x v="723"/>
    <x v="0"/>
    <x v="710"/>
  </r>
  <r>
    <x v="729"/>
    <x v="729"/>
    <x v="1"/>
    <x v="2"/>
    <x v="1"/>
    <x v="3"/>
    <x v="12"/>
    <x v="724"/>
    <x v="1"/>
    <x v="711"/>
  </r>
  <r>
    <x v="730"/>
    <x v="730"/>
    <x v="0"/>
    <x v="4"/>
    <x v="1"/>
    <x v="3"/>
    <x v="2"/>
    <x v="725"/>
    <x v="2"/>
    <x v="712"/>
  </r>
  <r>
    <x v="731"/>
    <x v="731"/>
    <x v="2"/>
    <x v="5"/>
    <x v="2"/>
    <x v="6"/>
    <x v="16"/>
    <x v="726"/>
    <x v="2"/>
    <x v="713"/>
  </r>
  <r>
    <x v="732"/>
    <x v="732"/>
    <x v="2"/>
    <x v="1"/>
    <x v="2"/>
    <x v="3"/>
    <x v="12"/>
    <x v="727"/>
    <x v="2"/>
    <x v="714"/>
  </r>
  <r>
    <x v="733"/>
    <x v="733"/>
    <x v="1"/>
    <x v="5"/>
    <x v="1"/>
    <x v="3"/>
    <x v="8"/>
    <x v="728"/>
    <x v="3"/>
    <x v="715"/>
  </r>
  <r>
    <x v="734"/>
    <x v="734"/>
    <x v="3"/>
    <x v="5"/>
    <x v="2"/>
    <x v="0"/>
    <x v="3"/>
    <x v="729"/>
    <x v="3"/>
    <x v="716"/>
  </r>
  <r>
    <x v="735"/>
    <x v="735"/>
    <x v="0"/>
    <x v="2"/>
    <x v="1"/>
    <x v="4"/>
    <x v="9"/>
    <x v="730"/>
    <x v="3"/>
    <x v="717"/>
  </r>
  <r>
    <x v="736"/>
    <x v="736"/>
    <x v="1"/>
    <x v="1"/>
    <x v="0"/>
    <x v="5"/>
    <x v="17"/>
    <x v="731"/>
    <x v="1"/>
    <x v="718"/>
  </r>
  <r>
    <x v="737"/>
    <x v="737"/>
    <x v="2"/>
    <x v="1"/>
    <x v="2"/>
    <x v="5"/>
    <x v="15"/>
    <x v="732"/>
    <x v="3"/>
    <x v="719"/>
  </r>
  <r>
    <x v="738"/>
    <x v="738"/>
    <x v="2"/>
    <x v="1"/>
    <x v="1"/>
    <x v="5"/>
    <x v="4"/>
    <x v="733"/>
    <x v="0"/>
    <x v="720"/>
  </r>
  <r>
    <x v="739"/>
    <x v="739"/>
    <x v="1"/>
    <x v="1"/>
    <x v="2"/>
    <x v="2"/>
    <x v="5"/>
    <x v="734"/>
    <x v="2"/>
    <x v="721"/>
  </r>
  <r>
    <x v="740"/>
    <x v="740"/>
    <x v="0"/>
    <x v="1"/>
    <x v="1"/>
    <x v="1"/>
    <x v="23"/>
    <x v="735"/>
    <x v="1"/>
    <x v="722"/>
  </r>
  <r>
    <x v="741"/>
    <x v="741"/>
    <x v="3"/>
    <x v="2"/>
    <x v="1"/>
    <x v="4"/>
    <x v="6"/>
    <x v="736"/>
    <x v="2"/>
    <x v="723"/>
  </r>
  <r>
    <x v="742"/>
    <x v="742"/>
    <x v="3"/>
    <x v="4"/>
    <x v="2"/>
    <x v="5"/>
    <x v="18"/>
    <x v="737"/>
    <x v="3"/>
    <x v="724"/>
  </r>
  <r>
    <x v="743"/>
    <x v="743"/>
    <x v="2"/>
    <x v="5"/>
    <x v="0"/>
    <x v="3"/>
    <x v="18"/>
    <x v="738"/>
    <x v="1"/>
    <x v="725"/>
  </r>
  <r>
    <x v="744"/>
    <x v="744"/>
    <x v="0"/>
    <x v="1"/>
    <x v="1"/>
    <x v="3"/>
    <x v="13"/>
    <x v="510"/>
    <x v="4"/>
    <x v="726"/>
  </r>
  <r>
    <x v="745"/>
    <x v="745"/>
    <x v="3"/>
    <x v="4"/>
    <x v="1"/>
    <x v="5"/>
    <x v="14"/>
    <x v="739"/>
    <x v="0"/>
    <x v="727"/>
  </r>
  <r>
    <x v="746"/>
    <x v="746"/>
    <x v="0"/>
    <x v="4"/>
    <x v="1"/>
    <x v="6"/>
    <x v="10"/>
    <x v="740"/>
    <x v="3"/>
    <x v="728"/>
  </r>
  <r>
    <x v="747"/>
    <x v="747"/>
    <x v="0"/>
    <x v="5"/>
    <x v="0"/>
    <x v="5"/>
    <x v="16"/>
    <x v="741"/>
    <x v="3"/>
    <x v="729"/>
  </r>
  <r>
    <x v="748"/>
    <x v="748"/>
    <x v="2"/>
    <x v="2"/>
    <x v="0"/>
    <x v="3"/>
    <x v="8"/>
    <x v="742"/>
    <x v="0"/>
    <x v="730"/>
  </r>
  <r>
    <x v="749"/>
    <x v="749"/>
    <x v="3"/>
    <x v="3"/>
    <x v="2"/>
    <x v="2"/>
    <x v="10"/>
    <x v="743"/>
    <x v="0"/>
    <x v="731"/>
  </r>
  <r>
    <x v="750"/>
    <x v="750"/>
    <x v="1"/>
    <x v="3"/>
    <x v="0"/>
    <x v="7"/>
    <x v="16"/>
    <x v="744"/>
    <x v="4"/>
    <x v="732"/>
  </r>
  <r>
    <x v="751"/>
    <x v="751"/>
    <x v="2"/>
    <x v="4"/>
    <x v="2"/>
    <x v="7"/>
    <x v="17"/>
    <x v="745"/>
    <x v="3"/>
    <x v="733"/>
  </r>
  <r>
    <x v="752"/>
    <x v="752"/>
    <x v="3"/>
    <x v="0"/>
    <x v="2"/>
    <x v="4"/>
    <x v="21"/>
    <x v="746"/>
    <x v="3"/>
    <x v="734"/>
  </r>
  <r>
    <x v="753"/>
    <x v="753"/>
    <x v="3"/>
    <x v="0"/>
    <x v="0"/>
    <x v="4"/>
    <x v="23"/>
    <x v="747"/>
    <x v="2"/>
    <x v="735"/>
  </r>
  <r>
    <x v="754"/>
    <x v="754"/>
    <x v="3"/>
    <x v="5"/>
    <x v="2"/>
    <x v="5"/>
    <x v="16"/>
    <x v="748"/>
    <x v="1"/>
    <x v="736"/>
  </r>
  <r>
    <x v="755"/>
    <x v="755"/>
    <x v="3"/>
    <x v="3"/>
    <x v="0"/>
    <x v="0"/>
    <x v="12"/>
    <x v="749"/>
    <x v="1"/>
    <x v="737"/>
  </r>
  <r>
    <x v="756"/>
    <x v="756"/>
    <x v="3"/>
    <x v="4"/>
    <x v="2"/>
    <x v="5"/>
    <x v="7"/>
    <x v="750"/>
    <x v="2"/>
    <x v="738"/>
  </r>
  <r>
    <x v="757"/>
    <x v="757"/>
    <x v="0"/>
    <x v="2"/>
    <x v="0"/>
    <x v="6"/>
    <x v="1"/>
    <x v="751"/>
    <x v="1"/>
    <x v="739"/>
  </r>
  <r>
    <x v="758"/>
    <x v="758"/>
    <x v="2"/>
    <x v="3"/>
    <x v="0"/>
    <x v="5"/>
    <x v="12"/>
    <x v="752"/>
    <x v="0"/>
    <x v="740"/>
  </r>
  <r>
    <x v="759"/>
    <x v="759"/>
    <x v="0"/>
    <x v="4"/>
    <x v="2"/>
    <x v="4"/>
    <x v="22"/>
    <x v="753"/>
    <x v="1"/>
    <x v="741"/>
  </r>
  <r>
    <x v="760"/>
    <x v="760"/>
    <x v="1"/>
    <x v="4"/>
    <x v="1"/>
    <x v="7"/>
    <x v="18"/>
    <x v="754"/>
    <x v="1"/>
    <x v="742"/>
  </r>
  <r>
    <x v="761"/>
    <x v="761"/>
    <x v="3"/>
    <x v="1"/>
    <x v="2"/>
    <x v="3"/>
    <x v="10"/>
    <x v="755"/>
    <x v="2"/>
    <x v="743"/>
  </r>
  <r>
    <x v="762"/>
    <x v="762"/>
    <x v="2"/>
    <x v="2"/>
    <x v="0"/>
    <x v="5"/>
    <x v="19"/>
    <x v="756"/>
    <x v="4"/>
    <x v="744"/>
  </r>
  <r>
    <x v="763"/>
    <x v="763"/>
    <x v="3"/>
    <x v="1"/>
    <x v="1"/>
    <x v="3"/>
    <x v="13"/>
    <x v="757"/>
    <x v="1"/>
    <x v="745"/>
  </r>
  <r>
    <x v="764"/>
    <x v="764"/>
    <x v="2"/>
    <x v="5"/>
    <x v="2"/>
    <x v="3"/>
    <x v="2"/>
    <x v="758"/>
    <x v="1"/>
    <x v="746"/>
  </r>
  <r>
    <x v="765"/>
    <x v="765"/>
    <x v="0"/>
    <x v="1"/>
    <x v="2"/>
    <x v="0"/>
    <x v="2"/>
    <x v="759"/>
    <x v="4"/>
    <x v="747"/>
  </r>
  <r>
    <x v="766"/>
    <x v="766"/>
    <x v="2"/>
    <x v="1"/>
    <x v="2"/>
    <x v="3"/>
    <x v="16"/>
    <x v="760"/>
    <x v="2"/>
    <x v="748"/>
  </r>
  <r>
    <x v="767"/>
    <x v="767"/>
    <x v="1"/>
    <x v="3"/>
    <x v="1"/>
    <x v="7"/>
    <x v="8"/>
    <x v="761"/>
    <x v="4"/>
    <x v="749"/>
  </r>
  <r>
    <x v="768"/>
    <x v="768"/>
    <x v="1"/>
    <x v="0"/>
    <x v="0"/>
    <x v="2"/>
    <x v="14"/>
    <x v="762"/>
    <x v="2"/>
    <x v="750"/>
  </r>
  <r>
    <x v="769"/>
    <x v="769"/>
    <x v="2"/>
    <x v="4"/>
    <x v="2"/>
    <x v="2"/>
    <x v="18"/>
    <x v="763"/>
    <x v="0"/>
    <x v="751"/>
  </r>
  <r>
    <x v="770"/>
    <x v="770"/>
    <x v="2"/>
    <x v="2"/>
    <x v="2"/>
    <x v="1"/>
    <x v="23"/>
    <x v="764"/>
    <x v="2"/>
    <x v="752"/>
  </r>
  <r>
    <x v="771"/>
    <x v="771"/>
    <x v="2"/>
    <x v="1"/>
    <x v="2"/>
    <x v="6"/>
    <x v="1"/>
    <x v="765"/>
    <x v="0"/>
    <x v="753"/>
  </r>
  <r>
    <x v="772"/>
    <x v="772"/>
    <x v="2"/>
    <x v="2"/>
    <x v="2"/>
    <x v="5"/>
    <x v="7"/>
    <x v="766"/>
    <x v="0"/>
    <x v="754"/>
  </r>
  <r>
    <x v="773"/>
    <x v="773"/>
    <x v="1"/>
    <x v="0"/>
    <x v="2"/>
    <x v="6"/>
    <x v="11"/>
    <x v="767"/>
    <x v="2"/>
    <x v="755"/>
  </r>
  <r>
    <x v="774"/>
    <x v="774"/>
    <x v="3"/>
    <x v="0"/>
    <x v="0"/>
    <x v="7"/>
    <x v="9"/>
    <x v="768"/>
    <x v="3"/>
    <x v="756"/>
  </r>
  <r>
    <x v="775"/>
    <x v="775"/>
    <x v="2"/>
    <x v="1"/>
    <x v="0"/>
    <x v="3"/>
    <x v="15"/>
    <x v="769"/>
    <x v="2"/>
    <x v="757"/>
  </r>
  <r>
    <x v="776"/>
    <x v="776"/>
    <x v="2"/>
    <x v="5"/>
    <x v="2"/>
    <x v="2"/>
    <x v="4"/>
    <x v="770"/>
    <x v="1"/>
    <x v="758"/>
  </r>
  <r>
    <x v="777"/>
    <x v="777"/>
    <x v="1"/>
    <x v="1"/>
    <x v="1"/>
    <x v="6"/>
    <x v="19"/>
    <x v="771"/>
    <x v="1"/>
    <x v="759"/>
  </r>
  <r>
    <x v="778"/>
    <x v="778"/>
    <x v="1"/>
    <x v="3"/>
    <x v="0"/>
    <x v="7"/>
    <x v="5"/>
    <x v="772"/>
    <x v="3"/>
    <x v="760"/>
  </r>
  <r>
    <x v="779"/>
    <x v="779"/>
    <x v="0"/>
    <x v="4"/>
    <x v="1"/>
    <x v="2"/>
    <x v="5"/>
    <x v="773"/>
    <x v="0"/>
    <x v="761"/>
  </r>
  <r>
    <x v="780"/>
    <x v="780"/>
    <x v="2"/>
    <x v="5"/>
    <x v="0"/>
    <x v="3"/>
    <x v="21"/>
    <x v="774"/>
    <x v="3"/>
    <x v="762"/>
  </r>
  <r>
    <x v="781"/>
    <x v="781"/>
    <x v="0"/>
    <x v="1"/>
    <x v="2"/>
    <x v="6"/>
    <x v="19"/>
    <x v="775"/>
    <x v="1"/>
    <x v="763"/>
  </r>
  <r>
    <x v="782"/>
    <x v="782"/>
    <x v="1"/>
    <x v="2"/>
    <x v="0"/>
    <x v="2"/>
    <x v="19"/>
    <x v="776"/>
    <x v="3"/>
    <x v="764"/>
  </r>
  <r>
    <x v="783"/>
    <x v="783"/>
    <x v="1"/>
    <x v="5"/>
    <x v="2"/>
    <x v="5"/>
    <x v="4"/>
    <x v="777"/>
    <x v="2"/>
    <x v="765"/>
  </r>
  <r>
    <x v="784"/>
    <x v="784"/>
    <x v="3"/>
    <x v="5"/>
    <x v="0"/>
    <x v="4"/>
    <x v="15"/>
    <x v="778"/>
    <x v="3"/>
    <x v="766"/>
  </r>
  <r>
    <x v="785"/>
    <x v="785"/>
    <x v="2"/>
    <x v="1"/>
    <x v="2"/>
    <x v="5"/>
    <x v="0"/>
    <x v="779"/>
    <x v="0"/>
    <x v="767"/>
  </r>
  <r>
    <x v="786"/>
    <x v="786"/>
    <x v="0"/>
    <x v="5"/>
    <x v="2"/>
    <x v="1"/>
    <x v="4"/>
    <x v="780"/>
    <x v="2"/>
    <x v="768"/>
  </r>
  <r>
    <x v="787"/>
    <x v="787"/>
    <x v="1"/>
    <x v="2"/>
    <x v="2"/>
    <x v="1"/>
    <x v="6"/>
    <x v="781"/>
    <x v="4"/>
    <x v="769"/>
  </r>
  <r>
    <x v="788"/>
    <x v="788"/>
    <x v="1"/>
    <x v="0"/>
    <x v="2"/>
    <x v="2"/>
    <x v="2"/>
    <x v="782"/>
    <x v="1"/>
    <x v="770"/>
  </r>
  <r>
    <x v="789"/>
    <x v="789"/>
    <x v="0"/>
    <x v="5"/>
    <x v="1"/>
    <x v="4"/>
    <x v="5"/>
    <x v="783"/>
    <x v="1"/>
    <x v="771"/>
  </r>
  <r>
    <x v="790"/>
    <x v="790"/>
    <x v="3"/>
    <x v="0"/>
    <x v="2"/>
    <x v="7"/>
    <x v="5"/>
    <x v="784"/>
    <x v="3"/>
    <x v="772"/>
  </r>
  <r>
    <x v="791"/>
    <x v="791"/>
    <x v="1"/>
    <x v="2"/>
    <x v="1"/>
    <x v="5"/>
    <x v="21"/>
    <x v="785"/>
    <x v="2"/>
    <x v="773"/>
  </r>
  <r>
    <x v="792"/>
    <x v="792"/>
    <x v="2"/>
    <x v="1"/>
    <x v="1"/>
    <x v="7"/>
    <x v="6"/>
    <x v="786"/>
    <x v="4"/>
    <x v="774"/>
  </r>
  <r>
    <x v="793"/>
    <x v="793"/>
    <x v="1"/>
    <x v="4"/>
    <x v="2"/>
    <x v="4"/>
    <x v="8"/>
    <x v="787"/>
    <x v="2"/>
    <x v="775"/>
  </r>
  <r>
    <x v="794"/>
    <x v="794"/>
    <x v="2"/>
    <x v="5"/>
    <x v="1"/>
    <x v="7"/>
    <x v="9"/>
    <x v="788"/>
    <x v="1"/>
    <x v="776"/>
  </r>
  <r>
    <x v="795"/>
    <x v="795"/>
    <x v="0"/>
    <x v="4"/>
    <x v="0"/>
    <x v="4"/>
    <x v="6"/>
    <x v="789"/>
    <x v="2"/>
    <x v="777"/>
  </r>
  <r>
    <x v="796"/>
    <x v="796"/>
    <x v="2"/>
    <x v="2"/>
    <x v="2"/>
    <x v="2"/>
    <x v="9"/>
    <x v="790"/>
    <x v="4"/>
    <x v="778"/>
  </r>
  <r>
    <x v="797"/>
    <x v="797"/>
    <x v="0"/>
    <x v="5"/>
    <x v="1"/>
    <x v="7"/>
    <x v="2"/>
    <x v="791"/>
    <x v="3"/>
    <x v="779"/>
  </r>
  <r>
    <x v="798"/>
    <x v="798"/>
    <x v="2"/>
    <x v="0"/>
    <x v="2"/>
    <x v="5"/>
    <x v="5"/>
    <x v="792"/>
    <x v="0"/>
    <x v="780"/>
  </r>
  <r>
    <x v="799"/>
    <x v="799"/>
    <x v="0"/>
    <x v="3"/>
    <x v="2"/>
    <x v="3"/>
    <x v="5"/>
    <x v="793"/>
    <x v="2"/>
    <x v="781"/>
  </r>
  <r>
    <x v="800"/>
    <x v="800"/>
    <x v="2"/>
    <x v="4"/>
    <x v="2"/>
    <x v="1"/>
    <x v="1"/>
    <x v="794"/>
    <x v="0"/>
    <x v="782"/>
  </r>
  <r>
    <x v="801"/>
    <x v="801"/>
    <x v="3"/>
    <x v="5"/>
    <x v="1"/>
    <x v="3"/>
    <x v="16"/>
    <x v="795"/>
    <x v="1"/>
    <x v="783"/>
  </r>
  <r>
    <x v="802"/>
    <x v="802"/>
    <x v="2"/>
    <x v="4"/>
    <x v="0"/>
    <x v="7"/>
    <x v="17"/>
    <x v="796"/>
    <x v="3"/>
    <x v="784"/>
  </r>
  <r>
    <x v="803"/>
    <x v="803"/>
    <x v="2"/>
    <x v="5"/>
    <x v="0"/>
    <x v="3"/>
    <x v="14"/>
    <x v="797"/>
    <x v="3"/>
    <x v="785"/>
  </r>
  <r>
    <x v="804"/>
    <x v="804"/>
    <x v="3"/>
    <x v="1"/>
    <x v="1"/>
    <x v="5"/>
    <x v="14"/>
    <x v="798"/>
    <x v="2"/>
    <x v="786"/>
  </r>
  <r>
    <x v="805"/>
    <x v="805"/>
    <x v="1"/>
    <x v="0"/>
    <x v="2"/>
    <x v="5"/>
    <x v="10"/>
    <x v="799"/>
    <x v="3"/>
    <x v="787"/>
  </r>
  <r>
    <x v="806"/>
    <x v="806"/>
    <x v="1"/>
    <x v="4"/>
    <x v="1"/>
    <x v="7"/>
    <x v="9"/>
    <x v="800"/>
    <x v="2"/>
    <x v="788"/>
  </r>
  <r>
    <x v="807"/>
    <x v="807"/>
    <x v="2"/>
    <x v="3"/>
    <x v="1"/>
    <x v="2"/>
    <x v="4"/>
    <x v="801"/>
    <x v="2"/>
    <x v="789"/>
  </r>
  <r>
    <x v="808"/>
    <x v="808"/>
    <x v="3"/>
    <x v="3"/>
    <x v="1"/>
    <x v="3"/>
    <x v="18"/>
    <x v="802"/>
    <x v="0"/>
    <x v="790"/>
  </r>
  <r>
    <x v="809"/>
    <x v="809"/>
    <x v="2"/>
    <x v="2"/>
    <x v="2"/>
    <x v="2"/>
    <x v="7"/>
    <x v="803"/>
    <x v="3"/>
    <x v="791"/>
  </r>
  <r>
    <x v="810"/>
    <x v="810"/>
    <x v="0"/>
    <x v="5"/>
    <x v="1"/>
    <x v="2"/>
    <x v="23"/>
    <x v="804"/>
    <x v="2"/>
    <x v="792"/>
  </r>
  <r>
    <x v="811"/>
    <x v="811"/>
    <x v="0"/>
    <x v="4"/>
    <x v="2"/>
    <x v="4"/>
    <x v="2"/>
    <x v="805"/>
    <x v="0"/>
    <x v="793"/>
  </r>
  <r>
    <x v="812"/>
    <x v="812"/>
    <x v="2"/>
    <x v="2"/>
    <x v="1"/>
    <x v="0"/>
    <x v="14"/>
    <x v="806"/>
    <x v="4"/>
    <x v="794"/>
  </r>
  <r>
    <x v="813"/>
    <x v="813"/>
    <x v="1"/>
    <x v="4"/>
    <x v="0"/>
    <x v="7"/>
    <x v="8"/>
    <x v="807"/>
    <x v="0"/>
    <x v="795"/>
  </r>
  <r>
    <x v="814"/>
    <x v="814"/>
    <x v="1"/>
    <x v="5"/>
    <x v="1"/>
    <x v="1"/>
    <x v="10"/>
    <x v="808"/>
    <x v="0"/>
    <x v="796"/>
  </r>
  <r>
    <x v="815"/>
    <x v="815"/>
    <x v="2"/>
    <x v="3"/>
    <x v="1"/>
    <x v="5"/>
    <x v="17"/>
    <x v="809"/>
    <x v="2"/>
    <x v="797"/>
  </r>
  <r>
    <x v="816"/>
    <x v="816"/>
    <x v="2"/>
    <x v="1"/>
    <x v="0"/>
    <x v="5"/>
    <x v="23"/>
    <x v="810"/>
    <x v="1"/>
    <x v="798"/>
  </r>
  <r>
    <x v="817"/>
    <x v="817"/>
    <x v="0"/>
    <x v="3"/>
    <x v="2"/>
    <x v="7"/>
    <x v="11"/>
    <x v="811"/>
    <x v="1"/>
    <x v="799"/>
  </r>
  <r>
    <x v="818"/>
    <x v="818"/>
    <x v="1"/>
    <x v="2"/>
    <x v="2"/>
    <x v="4"/>
    <x v="21"/>
    <x v="812"/>
    <x v="1"/>
    <x v="800"/>
  </r>
  <r>
    <x v="819"/>
    <x v="819"/>
    <x v="2"/>
    <x v="0"/>
    <x v="1"/>
    <x v="6"/>
    <x v="19"/>
    <x v="813"/>
    <x v="0"/>
    <x v="801"/>
  </r>
  <r>
    <x v="820"/>
    <x v="820"/>
    <x v="0"/>
    <x v="1"/>
    <x v="0"/>
    <x v="6"/>
    <x v="13"/>
    <x v="814"/>
    <x v="2"/>
    <x v="802"/>
  </r>
  <r>
    <x v="821"/>
    <x v="821"/>
    <x v="1"/>
    <x v="2"/>
    <x v="2"/>
    <x v="6"/>
    <x v="11"/>
    <x v="815"/>
    <x v="3"/>
    <x v="803"/>
  </r>
  <r>
    <x v="822"/>
    <x v="822"/>
    <x v="3"/>
    <x v="5"/>
    <x v="1"/>
    <x v="4"/>
    <x v="11"/>
    <x v="816"/>
    <x v="0"/>
    <x v="804"/>
  </r>
  <r>
    <x v="823"/>
    <x v="823"/>
    <x v="0"/>
    <x v="1"/>
    <x v="0"/>
    <x v="1"/>
    <x v="2"/>
    <x v="817"/>
    <x v="0"/>
    <x v="805"/>
  </r>
  <r>
    <x v="824"/>
    <x v="824"/>
    <x v="1"/>
    <x v="2"/>
    <x v="2"/>
    <x v="5"/>
    <x v="15"/>
    <x v="818"/>
    <x v="2"/>
    <x v="806"/>
  </r>
  <r>
    <x v="825"/>
    <x v="825"/>
    <x v="1"/>
    <x v="5"/>
    <x v="2"/>
    <x v="7"/>
    <x v="3"/>
    <x v="819"/>
    <x v="4"/>
    <x v="618"/>
  </r>
  <r>
    <x v="826"/>
    <x v="826"/>
    <x v="0"/>
    <x v="3"/>
    <x v="0"/>
    <x v="4"/>
    <x v="1"/>
    <x v="820"/>
    <x v="0"/>
    <x v="807"/>
  </r>
  <r>
    <x v="827"/>
    <x v="827"/>
    <x v="3"/>
    <x v="0"/>
    <x v="0"/>
    <x v="5"/>
    <x v="15"/>
    <x v="821"/>
    <x v="4"/>
    <x v="808"/>
  </r>
  <r>
    <x v="828"/>
    <x v="828"/>
    <x v="0"/>
    <x v="5"/>
    <x v="0"/>
    <x v="2"/>
    <x v="12"/>
    <x v="822"/>
    <x v="4"/>
    <x v="809"/>
  </r>
  <r>
    <x v="829"/>
    <x v="829"/>
    <x v="1"/>
    <x v="4"/>
    <x v="0"/>
    <x v="3"/>
    <x v="10"/>
    <x v="823"/>
    <x v="1"/>
    <x v="810"/>
  </r>
  <r>
    <x v="830"/>
    <x v="830"/>
    <x v="2"/>
    <x v="5"/>
    <x v="1"/>
    <x v="3"/>
    <x v="21"/>
    <x v="824"/>
    <x v="2"/>
    <x v="811"/>
  </r>
  <r>
    <x v="831"/>
    <x v="831"/>
    <x v="2"/>
    <x v="5"/>
    <x v="0"/>
    <x v="4"/>
    <x v="0"/>
    <x v="825"/>
    <x v="4"/>
    <x v="812"/>
  </r>
  <r>
    <x v="832"/>
    <x v="832"/>
    <x v="0"/>
    <x v="0"/>
    <x v="2"/>
    <x v="5"/>
    <x v="8"/>
    <x v="826"/>
    <x v="2"/>
    <x v="813"/>
  </r>
  <r>
    <x v="833"/>
    <x v="833"/>
    <x v="1"/>
    <x v="4"/>
    <x v="2"/>
    <x v="0"/>
    <x v="1"/>
    <x v="827"/>
    <x v="1"/>
    <x v="814"/>
  </r>
  <r>
    <x v="834"/>
    <x v="834"/>
    <x v="2"/>
    <x v="2"/>
    <x v="1"/>
    <x v="1"/>
    <x v="16"/>
    <x v="828"/>
    <x v="2"/>
    <x v="815"/>
  </r>
  <r>
    <x v="835"/>
    <x v="835"/>
    <x v="1"/>
    <x v="2"/>
    <x v="2"/>
    <x v="6"/>
    <x v="5"/>
    <x v="829"/>
    <x v="0"/>
    <x v="816"/>
  </r>
  <r>
    <x v="836"/>
    <x v="836"/>
    <x v="0"/>
    <x v="5"/>
    <x v="2"/>
    <x v="1"/>
    <x v="3"/>
    <x v="830"/>
    <x v="4"/>
    <x v="817"/>
  </r>
  <r>
    <x v="837"/>
    <x v="837"/>
    <x v="2"/>
    <x v="4"/>
    <x v="0"/>
    <x v="1"/>
    <x v="6"/>
    <x v="831"/>
    <x v="2"/>
    <x v="818"/>
  </r>
  <r>
    <x v="838"/>
    <x v="838"/>
    <x v="1"/>
    <x v="4"/>
    <x v="2"/>
    <x v="4"/>
    <x v="5"/>
    <x v="832"/>
    <x v="3"/>
    <x v="197"/>
  </r>
  <r>
    <x v="839"/>
    <x v="839"/>
    <x v="2"/>
    <x v="0"/>
    <x v="1"/>
    <x v="2"/>
    <x v="2"/>
    <x v="833"/>
    <x v="2"/>
    <x v="819"/>
  </r>
  <r>
    <x v="840"/>
    <x v="840"/>
    <x v="0"/>
    <x v="3"/>
    <x v="0"/>
    <x v="1"/>
    <x v="12"/>
    <x v="834"/>
    <x v="4"/>
    <x v="820"/>
  </r>
  <r>
    <x v="841"/>
    <x v="841"/>
    <x v="1"/>
    <x v="2"/>
    <x v="0"/>
    <x v="3"/>
    <x v="14"/>
    <x v="835"/>
    <x v="1"/>
    <x v="821"/>
  </r>
  <r>
    <x v="842"/>
    <x v="842"/>
    <x v="2"/>
    <x v="0"/>
    <x v="1"/>
    <x v="2"/>
    <x v="22"/>
    <x v="836"/>
    <x v="1"/>
    <x v="822"/>
  </r>
  <r>
    <x v="843"/>
    <x v="843"/>
    <x v="0"/>
    <x v="1"/>
    <x v="0"/>
    <x v="7"/>
    <x v="11"/>
    <x v="837"/>
    <x v="4"/>
    <x v="823"/>
  </r>
  <r>
    <x v="844"/>
    <x v="844"/>
    <x v="2"/>
    <x v="2"/>
    <x v="0"/>
    <x v="1"/>
    <x v="22"/>
    <x v="838"/>
    <x v="0"/>
    <x v="824"/>
  </r>
  <r>
    <x v="845"/>
    <x v="845"/>
    <x v="2"/>
    <x v="0"/>
    <x v="1"/>
    <x v="1"/>
    <x v="15"/>
    <x v="839"/>
    <x v="0"/>
    <x v="825"/>
  </r>
  <r>
    <x v="846"/>
    <x v="846"/>
    <x v="3"/>
    <x v="2"/>
    <x v="0"/>
    <x v="7"/>
    <x v="0"/>
    <x v="840"/>
    <x v="1"/>
    <x v="826"/>
  </r>
  <r>
    <x v="847"/>
    <x v="847"/>
    <x v="3"/>
    <x v="3"/>
    <x v="1"/>
    <x v="1"/>
    <x v="0"/>
    <x v="275"/>
    <x v="1"/>
    <x v="827"/>
  </r>
  <r>
    <x v="848"/>
    <x v="848"/>
    <x v="0"/>
    <x v="1"/>
    <x v="1"/>
    <x v="7"/>
    <x v="8"/>
    <x v="841"/>
    <x v="4"/>
    <x v="828"/>
  </r>
  <r>
    <x v="849"/>
    <x v="849"/>
    <x v="3"/>
    <x v="3"/>
    <x v="2"/>
    <x v="2"/>
    <x v="3"/>
    <x v="842"/>
    <x v="0"/>
    <x v="829"/>
  </r>
  <r>
    <x v="850"/>
    <x v="850"/>
    <x v="0"/>
    <x v="1"/>
    <x v="2"/>
    <x v="3"/>
    <x v="19"/>
    <x v="843"/>
    <x v="1"/>
    <x v="830"/>
  </r>
  <r>
    <x v="851"/>
    <x v="851"/>
    <x v="3"/>
    <x v="5"/>
    <x v="0"/>
    <x v="7"/>
    <x v="10"/>
    <x v="844"/>
    <x v="0"/>
    <x v="831"/>
  </r>
  <r>
    <x v="852"/>
    <x v="852"/>
    <x v="2"/>
    <x v="0"/>
    <x v="0"/>
    <x v="0"/>
    <x v="9"/>
    <x v="845"/>
    <x v="1"/>
    <x v="832"/>
  </r>
  <r>
    <x v="853"/>
    <x v="853"/>
    <x v="0"/>
    <x v="1"/>
    <x v="1"/>
    <x v="4"/>
    <x v="19"/>
    <x v="846"/>
    <x v="2"/>
    <x v="833"/>
  </r>
  <r>
    <x v="854"/>
    <x v="854"/>
    <x v="0"/>
    <x v="3"/>
    <x v="0"/>
    <x v="4"/>
    <x v="3"/>
    <x v="847"/>
    <x v="3"/>
    <x v="834"/>
  </r>
  <r>
    <x v="855"/>
    <x v="855"/>
    <x v="2"/>
    <x v="2"/>
    <x v="1"/>
    <x v="7"/>
    <x v="23"/>
    <x v="848"/>
    <x v="2"/>
    <x v="835"/>
  </r>
  <r>
    <x v="856"/>
    <x v="856"/>
    <x v="0"/>
    <x v="1"/>
    <x v="1"/>
    <x v="4"/>
    <x v="12"/>
    <x v="849"/>
    <x v="1"/>
    <x v="836"/>
  </r>
  <r>
    <x v="857"/>
    <x v="857"/>
    <x v="0"/>
    <x v="0"/>
    <x v="0"/>
    <x v="1"/>
    <x v="8"/>
    <x v="850"/>
    <x v="3"/>
    <x v="837"/>
  </r>
  <r>
    <x v="858"/>
    <x v="858"/>
    <x v="3"/>
    <x v="1"/>
    <x v="1"/>
    <x v="6"/>
    <x v="7"/>
    <x v="851"/>
    <x v="3"/>
    <x v="838"/>
  </r>
  <r>
    <x v="859"/>
    <x v="859"/>
    <x v="0"/>
    <x v="4"/>
    <x v="2"/>
    <x v="6"/>
    <x v="23"/>
    <x v="852"/>
    <x v="1"/>
    <x v="839"/>
  </r>
  <r>
    <x v="860"/>
    <x v="860"/>
    <x v="1"/>
    <x v="2"/>
    <x v="0"/>
    <x v="4"/>
    <x v="23"/>
    <x v="853"/>
    <x v="1"/>
    <x v="840"/>
  </r>
  <r>
    <x v="861"/>
    <x v="861"/>
    <x v="2"/>
    <x v="0"/>
    <x v="2"/>
    <x v="2"/>
    <x v="16"/>
    <x v="854"/>
    <x v="0"/>
    <x v="841"/>
  </r>
  <r>
    <x v="862"/>
    <x v="862"/>
    <x v="3"/>
    <x v="0"/>
    <x v="0"/>
    <x v="5"/>
    <x v="8"/>
    <x v="855"/>
    <x v="1"/>
    <x v="842"/>
  </r>
  <r>
    <x v="863"/>
    <x v="863"/>
    <x v="3"/>
    <x v="5"/>
    <x v="1"/>
    <x v="2"/>
    <x v="19"/>
    <x v="856"/>
    <x v="4"/>
    <x v="843"/>
  </r>
  <r>
    <x v="864"/>
    <x v="864"/>
    <x v="1"/>
    <x v="3"/>
    <x v="0"/>
    <x v="5"/>
    <x v="7"/>
    <x v="857"/>
    <x v="1"/>
    <x v="844"/>
  </r>
  <r>
    <x v="865"/>
    <x v="865"/>
    <x v="2"/>
    <x v="5"/>
    <x v="2"/>
    <x v="6"/>
    <x v="4"/>
    <x v="858"/>
    <x v="4"/>
    <x v="845"/>
  </r>
  <r>
    <x v="866"/>
    <x v="866"/>
    <x v="2"/>
    <x v="0"/>
    <x v="1"/>
    <x v="6"/>
    <x v="1"/>
    <x v="859"/>
    <x v="1"/>
    <x v="335"/>
  </r>
  <r>
    <x v="867"/>
    <x v="867"/>
    <x v="3"/>
    <x v="2"/>
    <x v="0"/>
    <x v="7"/>
    <x v="21"/>
    <x v="860"/>
    <x v="0"/>
    <x v="846"/>
  </r>
  <r>
    <x v="868"/>
    <x v="868"/>
    <x v="0"/>
    <x v="1"/>
    <x v="0"/>
    <x v="3"/>
    <x v="23"/>
    <x v="861"/>
    <x v="4"/>
    <x v="847"/>
  </r>
  <r>
    <x v="869"/>
    <x v="869"/>
    <x v="3"/>
    <x v="1"/>
    <x v="0"/>
    <x v="0"/>
    <x v="5"/>
    <x v="862"/>
    <x v="2"/>
    <x v="848"/>
  </r>
  <r>
    <x v="870"/>
    <x v="870"/>
    <x v="2"/>
    <x v="2"/>
    <x v="2"/>
    <x v="2"/>
    <x v="1"/>
    <x v="863"/>
    <x v="4"/>
    <x v="849"/>
  </r>
  <r>
    <x v="871"/>
    <x v="871"/>
    <x v="1"/>
    <x v="0"/>
    <x v="2"/>
    <x v="1"/>
    <x v="2"/>
    <x v="864"/>
    <x v="0"/>
    <x v="850"/>
  </r>
  <r>
    <x v="872"/>
    <x v="872"/>
    <x v="3"/>
    <x v="1"/>
    <x v="0"/>
    <x v="5"/>
    <x v="10"/>
    <x v="865"/>
    <x v="4"/>
    <x v="851"/>
  </r>
  <r>
    <x v="873"/>
    <x v="873"/>
    <x v="2"/>
    <x v="1"/>
    <x v="1"/>
    <x v="4"/>
    <x v="21"/>
    <x v="866"/>
    <x v="1"/>
    <x v="852"/>
  </r>
  <r>
    <x v="874"/>
    <x v="874"/>
    <x v="3"/>
    <x v="1"/>
    <x v="1"/>
    <x v="1"/>
    <x v="14"/>
    <x v="867"/>
    <x v="1"/>
    <x v="853"/>
  </r>
  <r>
    <x v="875"/>
    <x v="875"/>
    <x v="0"/>
    <x v="3"/>
    <x v="2"/>
    <x v="3"/>
    <x v="18"/>
    <x v="868"/>
    <x v="0"/>
    <x v="854"/>
  </r>
  <r>
    <x v="876"/>
    <x v="876"/>
    <x v="3"/>
    <x v="3"/>
    <x v="1"/>
    <x v="5"/>
    <x v="20"/>
    <x v="869"/>
    <x v="3"/>
    <x v="855"/>
  </r>
  <r>
    <x v="877"/>
    <x v="877"/>
    <x v="3"/>
    <x v="4"/>
    <x v="2"/>
    <x v="2"/>
    <x v="10"/>
    <x v="870"/>
    <x v="1"/>
    <x v="856"/>
  </r>
  <r>
    <x v="878"/>
    <x v="878"/>
    <x v="2"/>
    <x v="5"/>
    <x v="0"/>
    <x v="7"/>
    <x v="16"/>
    <x v="871"/>
    <x v="2"/>
    <x v="857"/>
  </r>
  <r>
    <x v="879"/>
    <x v="879"/>
    <x v="2"/>
    <x v="2"/>
    <x v="2"/>
    <x v="1"/>
    <x v="12"/>
    <x v="872"/>
    <x v="0"/>
    <x v="542"/>
  </r>
  <r>
    <x v="880"/>
    <x v="880"/>
    <x v="2"/>
    <x v="2"/>
    <x v="2"/>
    <x v="3"/>
    <x v="15"/>
    <x v="873"/>
    <x v="4"/>
    <x v="858"/>
  </r>
  <r>
    <x v="881"/>
    <x v="881"/>
    <x v="3"/>
    <x v="2"/>
    <x v="0"/>
    <x v="2"/>
    <x v="15"/>
    <x v="874"/>
    <x v="4"/>
    <x v="859"/>
  </r>
  <r>
    <x v="882"/>
    <x v="882"/>
    <x v="0"/>
    <x v="4"/>
    <x v="1"/>
    <x v="6"/>
    <x v="20"/>
    <x v="875"/>
    <x v="2"/>
    <x v="860"/>
  </r>
  <r>
    <x v="883"/>
    <x v="883"/>
    <x v="1"/>
    <x v="3"/>
    <x v="2"/>
    <x v="6"/>
    <x v="21"/>
    <x v="876"/>
    <x v="1"/>
    <x v="861"/>
  </r>
  <r>
    <x v="884"/>
    <x v="884"/>
    <x v="1"/>
    <x v="0"/>
    <x v="2"/>
    <x v="2"/>
    <x v="5"/>
    <x v="877"/>
    <x v="0"/>
    <x v="862"/>
  </r>
  <r>
    <x v="885"/>
    <x v="885"/>
    <x v="2"/>
    <x v="0"/>
    <x v="0"/>
    <x v="2"/>
    <x v="19"/>
    <x v="878"/>
    <x v="2"/>
    <x v="863"/>
  </r>
  <r>
    <x v="886"/>
    <x v="886"/>
    <x v="2"/>
    <x v="4"/>
    <x v="1"/>
    <x v="2"/>
    <x v="11"/>
    <x v="879"/>
    <x v="1"/>
    <x v="864"/>
  </r>
  <r>
    <x v="887"/>
    <x v="887"/>
    <x v="3"/>
    <x v="0"/>
    <x v="2"/>
    <x v="5"/>
    <x v="18"/>
    <x v="880"/>
    <x v="0"/>
    <x v="865"/>
  </r>
  <r>
    <x v="888"/>
    <x v="888"/>
    <x v="1"/>
    <x v="2"/>
    <x v="0"/>
    <x v="2"/>
    <x v="3"/>
    <x v="881"/>
    <x v="4"/>
    <x v="866"/>
  </r>
  <r>
    <x v="889"/>
    <x v="889"/>
    <x v="2"/>
    <x v="5"/>
    <x v="2"/>
    <x v="1"/>
    <x v="8"/>
    <x v="882"/>
    <x v="0"/>
    <x v="867"/>
  </r>
  <r>
    <x v="890"/>
    <x v="890"/>
    <x v="0"/>
    <x v="1"/>
    <x v="0"/>
    <x v="3"/>
    <x v="13"/>
    <x v="883"/>
    <x v="3"/>
    <x v="868"/>
  </r>
  <r>
    <x v="891"/>
    <x v="891"/>
    <x v="0"/>
    <x v="3"/>
    <x v="1"/>
    <x v="5"/>
    <x v="20"/>
    <x v="884"/>
    <x v="0"/>
    <x v="869"/>
  </r>
  <r>
    <x v="892"/>
    <x v="892"/>
    <x v="2"/>
    <x v="3"/>
    <x v="1"/>
    <x v="2"/>
    <x v="11"/>
    <x v="885"/>
    <x v="3"/>
    <x v="870"/>
  </r>
  <r>
    <x v="893"/>
    <x v="893"/>
    <x v="2"/>
    <x v="4"/>
    <x v="1"/>
    <x v="0"/>
    <x v="8"/>
    <x v="886"/>
    <x v="0"/>
    <x v="871"/>
  </r>
  <r>
    <x v="894"/>
    <x v="894"/>
    <x v="1"/>
    <x v="3"/>
    <x v="1"/>
    <x v="4"/>
    <x v="3"/>
    <x v="887"/>
    <x v="3"/>
    <x v="872"/>
  </r>
  <r>
    <x v="895"/>
    <x v="895"/>
    <x v="1"/>
    <x v="2"/>
    <x v="2"/>
    <x v="0"/>
    <x v="14"/>
    <x v="888"/>
    <x v="4"/>
    <x v="873"/>
  </r>
  <r>
    <x v="896"/>
    <x v="896"/>
    <x v="3"/>
    <x v="0"/>
    <x v="2"/>
    <x v="3"/>
    <x v="10"/>
    <x v="889"/>
    <x v="1"/>
    <x v="874"/>
  </r>
  <r>
    <x v="897"/>
    <x v="897"/>
    <x v="1"/>
    <x v="2"/>
    <x v="1"/>
    <x v="6"/>
    <x v="2"/>
    <x v="890"/>
    <x v="3"/>
    <x v="875"/>
  </r>
  <r>
    <x v="898"/>
    <x v="898"/>
    <x v="0"/>
    <x v="4"/>
    <x v="1"/>
    <x v="7"/>
    <x v="1"/>
    <x v="891"/>
    <x v="3"/>
    <x v="876"/>
  </r>
  <r>
    <x v="899"/>
    <x v="899"/>
    <x v="0"/>
    <x v="2"/>
    <x v="1"/>
    <x v="7"/>
    <x v="6"/>
    <x v="892"/>
    <x v="4"/>
    <x v="877"/>
  </r>
  <r>
    <x v="900"/>
    <x v="900"/>
    <x v="2"/>
    <x v="0"/>
    <x v="2"/>
    <x v="4"/>
    <x v="10"/>
    <x v="893"/>
    <x v="3"/>
    <x v="878"/>
  </r>
  <r>
    <x v="901"/>
    <x v="901"/>
    <x v="1"/>
    <x v="5"/>
    <x v="1"/>
    <x v="6"/>
    <x v="22"/>
    <x v="894"/>
    <x v="2"/>
    <x v="879"/>
  </r>
  <r>
    <x v="902"/>
    <x v="902"/>
    <x v="3"/>
    <x v="4"/>
    <x v="1"/>
    <x v="5"/>
    <x v="11"/>
    <x v="895"/>
    <x v="4"/>
    <x v="880"/>
  </r>
  <r>
    <x v="903"/>
    <x v="903"/>
    <x v="0"/>
    <x v="5"/>
    <x v="1"/>
    <x v="5"/>
    <x v="0"/>
    <x v="896"/>
    <x v="2"/>
    <x v="881"/>
  </r>
  <r>
    <x v="904"/>
    <x v="904"/>
    <x v="0"/>
    <x v="1"/>
    <x v="0"/>
    <x v="5"/>
    <x v="22"/>
    <x v="897"/>
    <x v="4"/>
    <x v="882"/>
  </r>
  <r>
    <x v="905"/>
    <x v="905"/>
    <x v="3"/>
    <x v="5"/>
    <x v="1"/>
    <x v="7"/>
    <x v="3"/>
    <x v="898"/>
    <x v="3"/>
    <x v="883"/>
  </r>
  <r>
    <x v="906"/>
    <x v="906"/>
    <x v="3"/>
    <x v="1"/>
    <x v="0"/>
    <x v="0"/>
    <x v="18"/>
    <x v="899"/>
    <x v="2"/>
    <x v="884"/>
  </r>
  <r>
    <x v="907"/>
    <x v="907"/>
    <x v="0"/>
    <x v="1"/>
    <x v="0"/>
    <x v="7"/>
    <x v="8"/>
    <x v="900"/>
    <x v="3"/>
    <x v="885"/>
  </r>
  <r>
    <x v="908"/>
    <x v="908"/>
    <x v="0"/>
    <x v="5"/>
    <x v="1"/>
    <x v="1"/>
    <x v="15"/>
    <x v="901"/>
    <x v="4"/>
    <x v="886"/>
  </r>
  <r>
    <x v="909"/>
    <x v="909"/>
    <x v="3"/>
    <x v="4"/>
    <x v="0"/>
    <x v="2"/>
    <x v="22"/>
    <x v="902"/>
    <x v="3"/>
    <x v="887"/>
  </r>
  <r>
    <x v="910"/>
    <x v="910"/>
    <x v="0"/>
    <x v="0"/>
    <x v="1"/>
    <x v="5"/>
    <x v="23"/>
    <x v="903"/>
    <x v="2"/>
    <x v="888"/>
  </r>
  <r>
    <x v="911"/>
    <x v="911"/>
    <x v="2"/>
    <x v="2"/>
    <x v="2"/>
    <x v="0"/>
    <x v="18"/>
    <x v="904"/>
    <x v="2"/>
    <x v="889"/>
  </r>
  <r>
    <x v="912"/>
    <x v="912"/>
    <x v="2"/>
    <x v="2"/>
    <x v="2"/>
    <x v="3"/>
    <x v="21"/>
    <x v="905"/>
    <x v="3"/>
    <x v="890"/>
  </r>
  <r>
    <x v="913"/>
    <x v="913"/>
    <x v="3"/>
    <x v="0"/>
    <x v="2"/>
    <x v="4"/>
    <x v="18"/>
    <x v="906"/>
    <x v="0"/>
    <x v="891"/>
  </r>
  <r>
    <x v="914"/>
    <x v="914"/>
    <x v="1"/>
    <x v="1"/>
    <x v="2"/>
    <x v="3"/>
    <x v="21"/>
    <x v="907"/>
    <x v="4"/>
    <x v="892"/>
  </r>
  <r>
    <x v="915"/>
    <x v="915"/>
    <x v="3"/>
    <x v="1"/>
    <x v="0"/>
    <x v="2"/>
    <x v="12"/>
    <x v="908"/>
    <x v="4"/>
    <x v="893"/>
  </r>
  <r>
    <x v="916"/>
    <x v="916"/>
    <x v="3"/>
    <x v="4"/>
    <x v="1"/>
    <x v="0"/>
    <x v="4"/>
    <x v="438"/>
    <x v="3"/>
    <x v="894"/>
  </r>
  <r>
    <x v="917"/>
    <x v="917"/>
    <x v="1"/>
    <x v="3"/>
    <x v="1"/>
    <x v="7"/>
    <x v="22"/>
    <x v="909"/>
    <x v="0"/>
    <x v="895"/>
  </r>
  <r>
    <x v="918"/>
    <x v="918"/>
    <x v="1"/>
    <x v="5"/>
    <x v="1"/>
    <x v="7"/>
    <x v="1"/>
    <x v="910"/>
    <x v="2"/>
    <x v="896"/>
  </r>
  <r>
    <x v="919"/>
    <x v="919"/>
    <x v="1"/>
    <x v="1"/>
    <x v="2"/>
    <x v="1"/>
    <x v="16"/>
    <x v="911"/>
    <x v="1"/>
    <x v="897"/>
  </r>
  <r>
    <x v="920"/>
    <x v="920"/>
    <x v="2"/>
    <x v="2"/>
    <x v="2"/>
    <x v="1"/>
    <x v="16"/>
    <x v="912"/>
    <x v="1"/>
    <x v="898"/>
  </r>
  <r>
    <x v="921"/>
    <x v="921"/>
    <x v="0"/>
    <x v="4"/>
    <x v="1"/>
    <x v="7"/>
    <x v="7"/>
    <x v="913"/>
    <x v="3"/>
    <x v="899"/>
  </r>
  <r>
    <x v="922"/>
    <x v="922"/>
    <x v="2"/>
    <x v="5"/>
    <x v="2"/>
    <x v="3"/>
    <x v="14"/>
    <x v="914"/>
    <x v="0"/>
    <x v="900"/>
  </r>
  <r>
    <x v="923"/>
    <x v="923"/>
    <x v="0"/>
    <x v="4"/>
    <x v="1"/>
    <x v="4"/>
    <x v="4"/>
    <x v="915"/>
    <x v="0"/>
    <x v="901"/>
  </r>
  <r>
    <x v="924"/>
    <x v="924"/>
    <x v="2"/>
    <x v="5"/>
    <x v="1"/>
    <x v="5"/>
    <x v="17"/>
    <x v="916"/>
    <x v="4"/>
    <x v="902"/>
  </r>
  <r>
    <x v="925"/>
    <x v="925"/>
    <x v="0"/>
    <x v="5"/>
    <x v="1"/>
    <x v="3"/>
    <x v="16"/>
    <x v="917"/>
    <x v="2"/>
    <x v="903"/>
  </r>
  <r>
    <x v="926"/>
    <x v="926"/>
    <x v="2"/>
    <x v="0"/>
    <x v="1"/>
    <x v="4"/>
    <x v="18"/>
    <x v="918"/>
    <x v="0"/>
    <x v="904"/>
  </r>
  <r>
    <x v="927"/>
    <x v="927"/>
    <x v="1"/>
    <x v="1"/>
    <x v="1"/>
    <x v="1"/>
    <x v="4"/>
    <x v="919"/>
    <x v="1"/>
    <x v="905"/>
  </r>
  <r>
    <x v="928"/>
    <x v="928"/>
    <x v="3"/>
    <x v="4"/>
    <x v="1"/>
    <x v="2"/>
    <x v="8"/>
    <x v="920"/>
    <x v="2"/>
    <x v="906"/>
  </r>
  <r>
    <x v="929"/>
    <x v="929"/>
    <x v="2"/>
    <x v="4"/>
    <x v="1"/>
    <x v="4"/>
    <x v="22"/>
    <x v="921"/>
    <x v="2"/>
    <x v="907"/>
  </r>
  <r>
    <x v="930"/>
    <x v="930"/>
    <x v="0"/>
    <x v="0"/>
    <x v="2"/>
    <x v="7"/>
    <x v="5"/>
    <x v="922"/>
    <x v="3"/>
    <x v="908"/>
  </r>
  <r>
    <x v="931"/>
    <x v="931"/>
    <x v="1"/>
    <x v="2"/>
    <x v="1"/>
    <x v="1"/>
    <x v="3"/>
    <x v="923"/>
    <x v="0"/>
    <x v="909"/>
  </r>
  <r>
    <x v="932"/>
    <x v="932"/>
    <x v="2"/>
    <x v="2"/>
    <x v="1"/>
    <x v="1"/>
    <x v="21"/>
    <x v="924"/>
    <x v="3"/>
    <x v="910"/>
  </r>
  <r>
    <x v="933"/>
    <x v="933"/>
    <x v="2"/>
    <x v="1"/>
    <x v="2"/>
    <x v="5"/>
    <x v="10"/>
    <x v="925"/>
    <x v="0"/>
    <x v="74"/>
  </r>
  <r>
    <x v="934"/>
    <x v="934"/>
    <x v="1"/>
    <x v="1"/>
    <x v="2"/>
    <x v="7"/>
    <x v="20"/>
    <x v="926"/>
    <x v="4"/>
    <x v="911"/>
  </r>
  <r>
    <x v="935"/>
    <x v="935"/>
    <x v="2"/>
    <x v="3"/>
    <x v="2"/>
    <x v="5"/>
    <x v="4"/>
    <x v="927"/>
    <x v="3"/>
    <x v="912"/>
  </r>
  <r>
    <x v="936"/>
    <x v="936"/>
    <x v="3"/>
    <x v="0"/>
    <x v="1"/>
    <x v="7"/>
    <x v="9"/>
    <x v="928"/>
    <x v="3"/>
    <x v="913"/>
  </r>
  <r>
    <x v="937"/>
    <x v="937"/>
    <x v="2"/>
    <x v="2"/>
    <x v="0"/>
    <x v="5"/>
    <x v="11"/>
    <x v="929"/>
    <x v="1"/>
    <x v="914"/>
  </r>
  <r>
    <x v="938"/>
    <x v="938"/>
    <x v="3"/>
    <x v="5"/>
    <x v="0"/>
    <x v="4"/>
    <x v="8"/>
    <x v="930"/>
    <x v="3"/>
    <x v="915"/>
  </r>
  <r>
    <x v="939"/>
    <x v="939"/>
    <x v="3"/>
    <x v="4"/>
    <x v="2"/>
    <x v="3"/>
    <x v="4"/>
    <x v="931"/>
    <x v="0"/>
    <x v="916"/>
  </r>
  <r>
    <x v="940"/>
    <x v="940"/>
    <x v="1"/>
    <x v="1"/>
    <x v="0"/>
    <x v="2"/>
    <x v="14"/>
    <x v="932"/>
    <x v="1"/>
    <x v="917"/>
  </r>
  <r>
    <x v="941"/>
    <x v="941"/>
    <x v="2"/>
    <x v="4"/>
    <x v="2"/>
    <x v="2"/>
    <x v="23"/>
    <x v="933"/>
    <x v="3"/>
    <x v="918"/>
  </r>
  <r>
    <x v="942"/>
    <x v="942"/>
    <x v="1"/>
    <x v="4"/>
    <x v="1"/>
    <x v="7"/>
    <x v="7"/>
    <x v="934"/>
    <x v="3"/>
    <x v="919"/>
  </r>
  <r>
    <x v="943"/>
    <x v="943"/>
    <x v="2"/>
    <x v="3"/>
    <x v="0"/>
    <x v="0"/>
    <x v="12"/>
    <x v="935"/>
    <x v="4"/>
    <x v="920"/>
  </r>
  <r>
    <x v="944"/>
    <x v="944"/>
    <x v="2"/>
    <x v="2"/>
    <x v="1"/>
    <x v="6"/>
    <x v="3"/>
    <x v="936"/>
    <x v="3"/>
    <x v="921"/>
  </r>
  <r>
    <x v="945"/>
    <x v="945"/>
    <x v="0"/>
    <x v="1"/>
    <x v="0"/>
    <x v="1"/>
    <x v="15"/>
    <x v="937"/>
    <x v="2"/>
    <x v="922"/>
  </r>
  <r>
    <x v="946"/>
    <x v="946"/>
    <x v="2"/>
    <x v="4"/>
    <x v="1"/>
    <x v="1"/>
    <x v="20"/>
    <x v="938"/>
    <x v="1"/>
    <x v="923"/>
  </r>
  <r>
    <x v="947"/>
    <x v="947"/>
    <x v="1"/>
    <x v="1"/>
    <x v="0"/>
    <x v="7"/>
    <x v="9"/>
    <x v="939"/>
    <x v="2"/>
    <x v="924"/>
  </r>
  <r>
    <x v="948"/>
    <x v="948"/>
    <x v="3"/>
    <x v="5"/>
    <x v="1"/>
    <x v="4"/>
    <x v="3"/>
    <x v="940"/>
    <x v="1"/>
    <x v="925"/>
  </r>
  <r>
    <x v="949"/>
    <x v="949"/>
    <x v="2"/>
    <x v="3"/>
    <x v="1"/>
    <x v="5"/>
    <x v="1"/>
    <x v="941"/>
    <x v="4"/>
    <x v="926"/>
  </r>
  <r>
    <x v="950"/>
    <x v="950"/>
    <x v="0"/>
    <x v="5"/>
    <x v="0"/>
    <x v="0"/>
    <x v="15"/>
    <x v="942"/>
    <x v="3"/>
    <x v="927"/>
  </r>
  <r>
    <x v="951"/>
    <x v="951"/>
    <x v="1"/>
    <x v="1"/>
    <x v="1"/>
    <x v="3"/>
    <x v="4"/>
    <x v="943"/>
    <x v="3"/>
    <x v="928"/>
  </r>
  <r>
    <x v="952"/>
    <x v="952"/>
    <x v="2"/>
    <x v="1"/>
    <x v="1"/>
    <x v="5"/>
    <x v="7"/>
    <x v="944"/>
    <x v="3"/>
    <x v="929"/>
  </r>
  <r>
    <x v="953"/>
    <x v="953"/>
    <x v="1"/>
    <x v="2"/>
    <x v="1"/>
    <x v="5"/>
    <x v="14"/>
    <x v="945"/>
    <x v="1"/>
    <x v="930"/>
  </r>
  <r>
    <x v="954"/>
    <x v="954"/>
    <x v="0"/>
    <x v="4"/>
    <x v="0"/>
    <x v="7"/>
    <x v="14"/>
    <x v="946"/>
    <x v="3"/>
    <x v="931"/>
  </r>
  <r>
    <x v="955"/>
    <x v="955"/>
    <x v="0"/>
    <x v="4"/>
    <x v="0"/>
    <x v="7"/>
    <x v="2"/>
    <x v="947"/>
    <x v="2"/>
    <x v="932"/>
  </r>
  <r>
    <x v="956"/>
    <x v="956"/>
    <x v="1"/>
    <x v="5"/>
    <x v="1"/>
    <x v="4"/>
    <x v="20"/>
    <x v="948"/>
    <x v="3"/>
    <x v="933"/>
  </r>
  <r>
    <x v="957"/>
    <x v="957"/>
    <x v="2"/>
    <x v="3"/>
    <x v="1"/>
    <x v="1"/>
    <x v="20"/>
    <x v="949"/>
    <x v="4"/>
    <x v="934"/>
  </r>
  <r>
    <x v="958"/>
    <x v="958"/>
    <x v="3"/>
    <x v="0"/>
    <x v="0"/>
    <x v="7"/>
    <x v="5"/>
    <x v="950"/>
    <x v="2"/>
    <x v="546"/>
  </r>
  <r>
    <x v="959"/>
    <x v="959"/>
    <x v="0"/>
    <x v="4"/>
    <x v="0"/>
    <x v="7"/>
    <x v="5"/>
    <x v="951"/>
    <x v="3"/>
    <x v="935"/>
  </r>
  <r>
    <x v="960"/>
    <x v="960"/>
    <x v="2"/>
    <x v="2"/>
    <x v="1"/>
    <x v="7"/>
    <x v="21"/>
    <x v="952"/>
    <x v="3"/>
    <x v="936"/>
  </r>
  <r>
    <x v="961"/>
    <x v="961"/>
    <x v="2"/>
    <x v="5"/>
    <x v="1"/>
    <x v="4"/>
    <x v="19"/>
    <x v="953"/>
    <x v="0"/>
    <x v="937"/>
  </r>
  <r>
    <x v="962"/>
    <x v="962"/>
    <x v="3"/>
    <x v="5"/>
    <x v="1"/>
    <x v="1"/>
    <x v="4"/>
    <x v="954"/>
    <x v="1"/>
    <x v="938"/>
  </r>
  <r>
    <x v="963"/>
    <x v="963"/>
    <x v="0"/>
    <x v="0"/>
    <x v="2"/>
    <x v="3"/>
    <x v="4"/>
    <x v="955"/>
    <x v="2"/>
    <x v="364"/>
  </r>
  <r>
    <x v="964"/>
    <x v="964"/>
    <x v="0"/>
    <x v="2"/>
    <x v="0"/>
    <x v="3"/>
    <x v="13"/>
    <x v="956"/>
    <x v="0"/>
    <x v="939"/>
  </r>
  <r>
    <x v="965"/>
    <x v="965"/>
    <x v="2"/>
    <x v="3"/>
    <x v="2"/>
    <x v="6"/>
    <x v="22"/>
    <x v="957"/>
    <x v="4"/>
    <x v="940"/>
  </r>
  <r>
    <x v="966"/>
    <x v="966"/>
    <x v="2"/>
    <x v="2"/>
    <x v="0"/>
    <x v="6"/>
    <x v="3"/>
    <x v="958"/>
    <x v="1"/>
    <x v="941"/>
  </r>
  <r>
    <x v="967"/>
    <x v="967"/>
    <x v="3"/>
    <x v="3"/>
    <x v="0"/>
    <x v="7"/>
    <x v="2"/>
    <x v="959"/>
    <x v="2"/>
    <x v="942"/>
  </r>
  <r>
    <x v="968"/>
    <x v="968"/>
    <x v="3"/>
    <x v="2"/>
    <x v="0"/>
    <x v="6"/>
    <x v="1"/>
    <x v="960"/>
    <x v="3"/>
    <x v="943"/>
  </r>
  <r>
    <x v="969"/>
    <x v="969"/>
    <x v="0"/>
    <x v="2"/>
    <x v="0"/>
    <x v="1"/>
    <x v="9"/>
    <x v="961"/>
    <x v="2"/>
    <x v="944"/>
  </r>
  <r>
    <x v="970"/>
    <x v="970"/>
    <x v="1"/>
    <x v="1"/>
    <x v="0"/>
    <x v="4"/>
    <x v="4"/>
    <x v="962"/>
    <x v="3"/>
    <x v="945"/>
  </r>
  <r>
    <x v="971"/>
    <x v="971"/>
    <x v="0"/>
    <x v="5"/>
    <x v="0"/>
    <x v="3"/>
    <x v="19"/>
    <x v="963"/>
    <x v="1"/>
    <x v="946"/>
  </r>
  <r>
    <x v="972"/>
    <x v="972"/>
    <x v="2"/>
    <x v="2"/>
    <x v="0"/>
    <x v="5"/>
    <x v="3"/>
    <x v="964"/>
    <x v="3"/>
    <x v="947"/>
  </r>
  <r>
    <x v="973"/>
    <x v="973"/>
    <x v="0"/>
    <x v="0"/>
    <x v="2"/>
    <x v="3"/>
    <x v="8"/>
    <x v="965"/>
    <x v="4"/>
    <x v="948"/>
  </r>
  <r>
    <x v="974"/>
    <x v="974"/>
    <x v="1"/>
    <x v="2"/>
    <x v="1"/>
    <x v="3"/>
    <x v="8"/>
    <x v="966"/>
    <x v="3"/>
    <x v="949"/>
  </r>
  <r>
    <x v="975"/>
    <x v="975"/>
    <x v="3"/>
    <x v="4"/>
    <x v="1"/>
    <x v="1"/>
    <x v="6"/>
    <x v="967"/>
    <x v="4"/>
    <x v="950"/>
  </r>
  <r>
    <x v="976"/>
    <x v="976"/>
    <x v="1"/>
    <x v="5"/>
    <x v="2"/>
    <x v="6"/>
    <x v="4"/>
    <x v="968"/>
    <x v="1"/>
    <x v="951"/>
  </r>
  <r>
    <x v="977"/>
    <x v="977"/>
    <x v="1"/>
    <x v="4"/>
    <x v="2"/>
    <x v="5"/>
    <x v="11"/>
    <x v="969"/>
    <x v="1"/>
    <x v="952"/>
  </r>
  <r>
    <x v="978"/>
    <x v="978"/>
    <x v="1"/>
    <x v="5"/>
    <x v="2"/>
    <x v="1"/>
    <x v="17"/>
    <x v="970"/>
    <x v="2"/>
    <x v="953"/>
  </r>
  <r>
    <x v="979"/>
    <x v="979"/>
    <x v="3"/>
    <x v="4"/>
    <x v="2"/>
    <x v="7"/>
    <x v="5"/>
    <x v="971"/>
    <x v="4"/>
    <x v="954"/>
  </r>
  <r>
    <x v="980"/>
    <x v="980"/>
    <x v="1"/>
    <x v="2"/>
    <x v="0"/>
    <x v="4"/>
    <x v="19"/>
    <x v="972"/>
    <x v="4"/>
    <x v="955"/>
  </r>
  <r>
    <x v="981"/>
    <x v="981"/>
    <x v="1"/>
    <x v="2"/>
    <x v="1"/>
    <x v="2"/>
    <x v="12"/>
    <x v="973"/>
    <x v="0"/>
    <x v="956"/>
  </r>
  <r>
    <x v="982"/>
    <x v="982"/>
    <x v="1"/>
    <x v="1"/>
    <x v="0"/>
    <x v="3"/>
    <x v="0"/>
    <x v="974"/>
    <x v="0"/>
    <x v="957"/>
  </r>
  <r>
    <x v="983"/>
    <x v="983"/>
    <x v="2"/>
    <x v="0"/>
    <x v="1"/>
    <x v="2"/>
    <x v="9"/>
    <x v="975"/>
    <x v="0"/>
    <x v="958"/>
  </r>
  <r>
    <x v="984"/>
    <x v="984"/>
    <x v="1"/>
    <x v="4"/>
    <x v="1"/>
    <x v="4"/>
    <x v="0"/>
    <x v="976"/>
    <x v="3"/>
    <x v="959"/>
  </r>
  <r>
    <x v="985"/>
    <x v="985"/>
    <x v="3"/>
    <x v="3"/>
    <x v="2"/>
    <x v="4"/>
    <x v="7"/>
    <x v="977"/>
    <x v="0"/>
    <x v="960"/>
  </r>
  <r>
    <x v="986"/>
    <x v="986"/>
    <x v="1"/>
    <x v="1"/>
    <x v="0"/>
    <x v="1"/>
    <x v="1"/>
    <x v="978"/>
    <x v="4"/>
    <x v="961"/>
  </r>
  <r>
    <x v="987"/>
    <x v="987"/>
    <x v="1"/>
    <x v="4"/>
    <x v="2"/>
    <x v="1"/>
    <x v="8"/>
    <x v="979"/>
    <x v="3"/>
    <x v="962"/>
  </r>
  <r>
    <x v="988"/>
    <x v="988"/>
    <x v="3"/>
    <x v="4"/>
    <x v="0"/>
    <x v="1"/>
    <x v="23"/>
    <x v="980"/>
    <x v="1"/>
    <x v="963"/>
  </r>
  <r>
    <x v="989"/>
    <x v="989"/>
    <x v="1"/>
    <x v="1"/>
    <x v="1"/>
    <x v="2"/>
    <x v="11"/>
    <x v="981"/>
    <x v="2"/>
    <x v="964"/>
  </r>
  <r>
    <x v="990"/>
    <x v="990"/>
    <x v="3"/>
    <x v="2"/>
    <x v="2"/>
    <x v="1"/>
    <x v="20"/>
    <x v="982"/>
    <x v="0"/>
    <x v="965"/>
  </r>
  <r>
    <x v="991"/>
    <x v="991"/>
    <x v="1"/>
    <x v="4"/>
    <x v="2"/>
    <x v="4"/>
    <x v="9"/>
    <x v="983"/>
    <x v="1"/>
    <x v="966"/>
  </r>
  <r>
    <x v="992"/>
    <x v="992"/>
    <x v="3"/>
    <x v="2"/>
    <x v="1"/>
    <x v="7"/>
    <x v="4"/>
    <x v="984"/>
    <x v="4"/>
    <x v="967"/>
  </r>
  <r>
    <x v="993"/>
    <x v="993"/>
    <x v="1"/>
    <x v="1"/>
    <x v="1"/>
    <x v="1"/>
    <x v="12"/>
    <x v="985"/>
    <x v="2"/>
    <x v="968"/>
  </r>
  <r>
    <x v="994"/>
    <x v="994"/>
    <x v="1"/>
    <x v="2"/>
    <x v="1"/>
    <x v="0"/>
    <x v="11"/>
    <x v="986"/>
    <x v="1"/>
    <x v="969"/>
  </r>
  <r>
    <x v="995"/>
    <x v="995"/>
    <x v="2"/>
    <x v="5"/>
    <x v="2"/>
    <x v="6"/>
    <x v="21"/>
    <x v="987"/>
    <x v="2"/>
    <x v="133"/>
  </r>
  <r>
    <x v="996"/>
    <x v="996"/>
    <x v="2"/>
    <x v="3"/>
    <x v="0"/>
    <x v="2"/>
    <x v="9"/>
    <x v="988"/>
    <x v="0"/>
    <x v="970"/>
  </r>
  <r>
    <x v="997"/>
    <x v="997"/>
    <x v="1"/>
    <x v="4"/>
    <x v="2"/>
    <x v="0"/>
    <x v="10"/>
    <x v="989"/>
    <x v="4"/>
    <x v="971"/>
  </r>
  <r>
    <x v="998"/>
    <x v="998"/>
    <x v="1"/>
    <x v="0"/>
    <x v="0"/>
    <x v="1"/>
    <x v="22"/>
    <x v="990"/>
    <x v="2"/>
    <x v="972"/>
  </r>
  <r>
    <x v="999"/>
    <x v="999"/>
    <x v="0"/>
    <x v="3"/>
    <x v="2"/>
    <x v="4"/>
    <x v="20"/>
    <x v="991"/>
    <x v="1"/>
    <x v="97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49695DB-95CE-4BFA-B303-39FF94C22895}" name="PivotTable31"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44:A345" firstHeaderRow="1" firstDataRow="1" firstDataCol="0"/>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pivotField showAll="0"/>
    <pivotField showAll="0"/>
    <pivotField showAll="0"/>
    <pivotField showAll="0"/>
    <pivotField dataField="1" showAll="0"/>
    <pivotField showAll="0"/>
    <pivotField showAll="0"/>
    <pivotField showAll="0" defaultSubtotal="0"/>
    <pivotField showAll="0" defaultSubtotal="0"/>
    <pivotField showAll="0" defaultSubtotal="0">
      <items count="5">
        <item x="0"/>
        <item x="1"/>
        <item x="2"/>
        <item x="3"/>
        <item x="4"/>
      </items>
    </pivotField>
  </pivotFields>
  <rowItems count="1">
    <i/>
  </rowItems>
  <colItems count="1">
    <i/>
  </colItems>
  <dataFields count="1">
    <dataField name="Sum of Sales Amount"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1DAE6BD-AFDF-4143-8B99-ADDCF231C9B6}" name="PivotTable1"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0">
  <location ref="A1:B4"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axis="axisRow" showAll="0">
      <items count="4">
        <item x="1"/>
        <item x="2"/>
        <item x="0"/>
        <item t="default"/>
      </items>
    </pivotField>
    <pivotField showAll="0"/>
    <pivotField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4"/>
  </rowFields>
  <rowItems count="3">
    <i>
      <x/>
    </i>
    <i>
      <x v="1"/>
    </i>
    <i>
      <x v="2"/>
    </i>
  </rowItems>
  <colItems count="1">
    <i/>
  </colItems>
  <dataFields count="1">
    <dataField name="Sum of Sales Amount" fld="7" baseField="0" baseItem="0"/>
  </dataFields>
  <chartFormats count="6">
    <chartFormat chart="4" format="0" series="1">
      <pivotArea type="data" outline="0" fieldPosition="0">
        <references count="1">
          <reference field="4294967294" count="1" selected="0">
            <x v="0"/>
          </reference>
        </references>
      </pivotArea>
    </chartFormat>
    <chartFormat chart="20" format="5" series="1">
      <pivotArea type="data" outline="0" fieldPosition="0">
        <references count="1">
          <reference field="4294967294" count="1" selected="0">
            <x v="0"/>
          </reference>
        </references>
      </pivotArea>
    </chartFormat>
    <chartFormat chart="21" format="6" series="1">
      <pivotArea type="data" outline="0" fieldPosition="0">
        <references count="1">
          <reference field="4294967294" count="1" selected="0">
            <x v="0"/>
          </reference>
        </references>
      </pivotArea>
    </chartFormat>
    <chartFormat chart="22" format="7" series="1">
      <pivotArea type="data" outline="0" fieldPosition="0">
        <references count="1">
          <reference field="4294967294" count="1" selected="0">
            <x v="0"/>
          </reference>
        </references>
      </pivotArea>
    </chartFormat>
    <chartFormat chart="25" format="6" series="1">
      <pivotArea type="data" outline="0" fieldPosition="0">
        <references count="1">
          <reference field="4294967294" count="1" selected="0">
            <x v="0"/>
          </reference>
        </references>
      </pivotArea>
    </chartFormat>
    <chartFormat chart="14"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7718F09-18F3-45DC-9681-64C0BF8DECBF}" name="PivotTable25"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209:B215"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axis="axisRow" showAll="0">
      <items count="7">
        <item x="4"/>
        <item x="2"/>
        <item x="5"/>
        <item x="1"/>
        <item x="0"/>
        <item x="3"/>
        <item t="default"/>
      </items>
    </pivotField>
    <pivotField multipleItemSelectionAllowed="1" showAll="0">
      <items count="4">
        <item x="1"/>
        <item x="2"/>
        <item x="0"/>
        <item t="default"/>
      </items>
    </pivotField>
    <pivotField showAll="0"/>
    <pivotField showAll="0">
      <items count="25">
        <item x="9"/>
        <item x="7"/>
        <item x="19"/>
        <item x="8"/>
        <item x="10"/>
        <item x="20"/>
        <item x="15"/>
        <item x="12"/>
        <item x="14"/>
        <item x="16"/>
        <item x="17"/>
        <item x="13"/>
        <item x="2"/>
        <item x="0"/>
        <item x="3"/>
        <item x="22"/>
        <item x="4"/>
        <item x="6"/>
        <item x="11"/>
        <item x="5"/>
        <item x="21"/>
        <item x="18"/>
        <item x="1"/>
        <item x="23"/>
        <item t="default"/>
      </items>
    </pivotField>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3"/>
  </rowFields>
  <rowItems count="6">
    <i>
      <x/>
    </i>
    <i>
      <x v="1"/>
    </i>
    <i>
      <x v="2"/>
    </i>
    <i>
      <x v="3"/>
    </i>
    <i>
      <x v="4"/>
    </i>
    <i>
      <x v="5"/>
    </i>
  </rowItems>
  <colItems count="1">
    <i/>
  </colItems>
  <dataFields count="1">
    <dataField name="Sum of Sales Amount"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9346D74-A927-4E0C-A9EA-8BE5F5F2A99C}" name="PivotTable13"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3">
  <location ref="A252:I256" firstHeaderRow="1" firstDataRow="2"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axis="axisCol" multipleItemSelectionAllowed="1" showAll="0">
      <items count="9">
        <item x="3"/>
        <item x="2"/>
        <item x="7"/>
        <item x="0"/>
        <item x="5"/>
        <item x="4"/>
        <item x="1"/>
        <item x="6"/>
        <item t="default"/>
      </items>
    </pivotField>
    <pivotField showAll="0"/>
    <pivotField dataField="1" showAll="0"/>
    <pivotField showAll="0"/>
    <pivotField showAll="0"/>
    <pivotField showAll="0" defaultSubtotal="0">
      <items count="14">
        <item sd="0" x="0"/>
        <item sd="0" x="1"/>
        <item sd="0" x="2"/>
        <item sd="0" x="3"/>
        <item sd="0" x="4"/>
        <item sd="0" x="5"/>
        <item sd="0" x="6"/>
        <item sd="0" x="7"/>
        <item sd="0" x="8"/>
        <item sd="0" x="9"/>
        <item sd="0" x="10"/>
        <item sd="0" x="11"/>
        <item sd="0" x="12"/>
        <item sd="0" x="13"/>
      </items>
    </pivotField>
    <pivotField showAll="0" defaultSubtotal="0">
      <items count="6">
        <item sd="0" x="0"/>
        <item sd="0" x="1"/>
        <item sd="0" x="2"/>
        <item sd="0" x="3"/>
        <item sd="0" x="4"/>
        <item sd="0" x="5"/>
      </items>
    </pivotField>
    <pivotField axis="axisRow" showAll="0" defaultSubtotal="0">
      <items count="5">
        <item sd="0" x="0"/>
        <item sd="0" x="1"/>
        <item sd="0" x="2"/>
        <item sd="0" x="3"/>
        <item sd="0" x="4"/>
      </items>
    </pivotField>
  </pivotFields>
  <rowFields count="1">
    <field x="12"/>
  </rowFields>
  <rowItems count="3">
    <i>
      <x v="1"/>
    </i>
    <i>
      <x v="2"/>
    </i>
    <i>
      <x v="3"/>
    </i>
  </rowItems>
  <colFields count="1">
    <field x="5"/>
  </colFields>
  <colItems count="8">
    <i>
      <x/>
    </i>
    <i>
      <x v="1"/>
    </i>
    <i>
      <x v="2"/>
    </i>
    <i>
      <x v="3"/>
    </i>
    <i>
      <x v="4"/>
    </i>
    <i>
      <x v="5"/>
    </i>
    <i>
      <x v="6"/>
    </i>
    <i>
      <x v="7"/>
    </i>
  </colItems>
  <dataFields count="1">
    <dataField name="Sum of Sales Amount" fld="7" baseField="0" baseItem="0"/>
  </dataFields>
  <chartFormats count="2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5" count="1" selected="0">
            <x v="1"/>
          </reference>
        </references>
      </pivotArea>
    </chartFormat>
    <chartFormat chart="0" format="2" series="1">
      <pivotArea type="data" outline="0" fieldPosition="0">
        <references count="2">
          <reference field="4294967294" count="1" selected="0">
            <x v="0"/>
          </reference>
          <reference field="5" count="1" selected="0">
            <x v="2"/>
          </reference>
        </references>
      </pivotArea>
    </chartFormat>
    <chartFormat chart="0" format="3" series="1">
      <pivotArea type="data" outline="0" fieldPosition="0">
        <references count="2">
          <reference field="4294967294" count="1" selected="0">
            <x v="0"/>
          </reference>
          <reference field="5" count="1" selected="0">
            <x v="3"/>
          </reference>
        </references>
      </pivotArea>
    </chartFormat>
    <chartFormat chart="0" format="4" series="1">
      <pivotArea type="data" outline="0" fieldPosition="0">
        <references count="2">
          <reference field="4294967294" count="1" selected="0">
            <x v="0"/>
          </reference>
          <reference field="5" count="1" selected="0">
            <x v="4"/>
          </reference>
        </references>
      </pivotArea>
    </chartFormat>
    <chartFormat chart="0" format="5" series="1">
      <pivotArea type="data" outline="0" fieldPosition="0">
        <references count="2">
          <reference field="4294967294" count="1" selected="0">
            <x v="0"/>
          </reference>
          <reference field="5" count="1" selected="0">
            <x v="5"/>
          </reference>
        </references>
      </pivotArea>
    </chartFormat>
    <chartFormat chart="0" format="6" series="1">
      <pivotArea type="data" outline="0" fieldPosition="0">
        <references count="2">
          <reference field="4294967294" count="1" selected="0">
            <x v="0"/>
          </reference>
          <reference field="5" count="1" selected="0">
            <x v="6"/>
          </reference>
        </references>
      </pivotArea>
    </chartFormat>
    <chartFormat chart="0" format="7" series="1">
      <pivotArea type="data" outline="0" fieldPosition="0">
        <references count="2">
          <reference field="4294967294" count="1" selected="0">
            <x v="0"/>
          </reference>
          <reference field="5" count="1" selected="0">
            <x v="7"/>
          </reference>
        </references>
      </pivotArea>
    </chartFormat>
    <chartFormat chart="0" format="8" series="1">
      <pivotArea type="data" outline="0" fieldPosition="0">
        <references count="2">
          <reference field="4294967294" count="1" selected="0">
            <x v="0"/>
          </reference>
          <reference field="5" count="1" selected="0">
            <x v="0"/>
          </reference>
        </references>
      </pivotArea>
    </chartFormat>
    <chartFormat chart="3" format="32" series="1">
      <pivotArea type="data" outline="0" fieldPosition="0">
        <references count="2">
          <reference field="4294967294" count="1" selected="0">
            <x v="0"/>
          </reference>
          <reference field="5" count="1" selected="0">
            <x v="0"/>
          </reference>
        </references>
      </pivotArea>
    </chartFormat>
    <chartFormat chart="3" format="33" series="1">
      <pivotArea type="data" outline="0" fieldPosition="0">
        <references count="2">
          <reference field="4294967294" count="1" selected="0">
            <x v="0"/>
          </reference>
          <reference field="5" count="1" selected="0">
            <x v="1"/>
          </reference>
        </references>
      </pivotArea>
    </chartFormat>
    <chartFormat chart="3" format="34" series="1">
      <pivotArea type="data" outline="0" fieldPosition="0">
        <references count="2">
          <reference field="4294967294" count="1" selected="0">
            <x v="0"/>
          </reference>
          <reference field="5" count="1" selected="0">
            <x v="2"/>
          </reference>
        </references>
      </pivotArea>
    </chartFormat>
    <chartFormat chart="3" format="35" series="1">
      <pivotArea type="data" outline="0" fieldPosition="0">
        <references count="2">
          <reference field="4294967294" count="1" selected="0">
            <x v="0"/>
          </reference>
          <reference field="5" count="1" selected="0">
            <x v="3"/>
          </reference>
        </references>
      </pivotArea>
    </chartFormat>
    <chartFormat chart="3" format="36" series="1">
      <pivotArea type="data" outline="0" fieldPosition="0">
        <references count="2">
          <reference field="4294967294" count="1" selected="0">
            <x v="0"/>
          </reference>
          <reference field="5" count="1" selected="0">
            <x v="4"/>
          </reference>
        </references>
      </pivotArea>
    </chartFormat>
    <chartFormat chart="3" format="37" series="1">
      <pivotArea type="data" outline="0" fieldPosition="0">
        <references count="2">
          <reference field="4294967294" count="1" selected="0">
            <x v="0"/>
          </reference>
          <reference field="5" count="1" selected="0">
            <x v="5"/>
          </reference>
        </references>
      </pivotArea>
    </chartFormat>
    <chartFormat chart="3" format="38" series="1">
      <pivotArea type="data" outline="0" fieldPosition="0">
        <references count="2">
          <reference field="4294967294" count="1" selected="0">
            <x v="0"/>
          </reference>
          <reference field="5" count="1" selected="0">
            <x v="6"/>
          </reference>
        </references>
      </pivotArea>
    </chartFormat>
    <chartFormat chart="3" format="39" series="1">
      <pivotArea type="data" outline="0" fieldPosition="0">
        <references count="2">
          <reference field="4294967294" count="1" selected="0">
            <x v="0"/>
          </reference>
          <reference field="5" count="1" selected="0">
            <x v="7"/>
          </reference>
        </references>
      </pivotArea>
    </chartFormat>
    <chartFormat chart="12" format="0" series="1">
      <pivotArea type="data" outline="0" fieldPosition="0">
        <references count="2">
          <reference field="4294967294" count="1" selected="0">
            <x v="0"/>
          </reference>
          <reference field="5" count="1" selected="0">
            <x v="0"/>
          </reference>
        </references>
      </pivotArea>
    </chartFormat>
    <chartFormat chart="12" format="1" series="1">
      <pivotArea type="data" outline="0" fieldPosition="0">
        <references count="2">
          <reference field="4294967294" count="1" selected="0">
            <x v="0"/>
          </reference>
          <reference field="5" count="1" selected="0">
            <x v="1"/>
          </reference>
        </references>
      </pivotArea>
    </chartFormat>
    <chartFormat chart="12" format="2" series="1">
      <pivotArea type="data" outline="0" fieldPosition="0">
        <references count="2">
          <reference field="4294967294" count="1" selected="0">
            <x v="0"/>
          </reference>
          <reference field="5" count="1" selected="0">
            <x v="2"/>
          </reference>
        </references>
      </pivotArea>
    </chartFormat>
    <chartFormat chart="12" format="3" series="1">
      <pivotArea type="data" outline="0" fieldPosition="0">
        <references count="2">
          <reference field="4294967294" count="1" selected="0">
            <x v="0"/>
          </reference>
          <reference field="5" count="1" selected="0">
            <x v="3"/>
          </reference>
        </references>
      </pivotArea>
    </chartFormat>
    <chartFormat chart="12" format="4" series="1">
      <pivotArea type="data" outline="0" fieldPosition="0">
        <references count="2">
          <reference field="4294967294" count="1" selected="0">
            <x v="0"/>
          </reference>
          <reference field="5" count="1" selected="0">
            <x v="4"/>
          </reference>
        </references>
      </pivotArea>
    </chartFormat>
    <chartFormat chart="12" format="5" series="1">
      <pivotArea type="data" outline="0" fieldPosition="0">
        <references count="2">
          <reference field="4294967294" count="1" selected="0">
            <x v="0"/>
          </reference>
          <reference field="5" count="1" selected="0">
            <x v="5"/>
          </reference>
        </references>
      </pivotArea>
    </chartFormat>
    <chartFormat chart="12" format="6" series="1">
      <pivotArea type="data" outline="0" fieldPosition="0">
        <references count="2">
          <reference field="4294967294" count="1" selected="0">
            <x v="0"/>
          </reference>
          <reference field="5" count="1" selected="0">
            <x v="6"/>
          </reference>
        </references>
      </pivotArea>
    </chartFormat>
    <chartFormat chart="12" format="7" series="1">
      <pivotArea type="data" outline="0" fieldPosition="0">
        <references count="2">
          <reference field="4294967294" count="1" selected="0">
            <x v="0"/>
          </reference>
          <reference field="5"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010AB7E-32D2-4F01-B12B-2FCC2CC280C8}" name="PivotTable28"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6">
  <location ref="A239:C242" firstHeaderRow="0" firstDataRow="1"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showAll="0"/>
    <pivotField showAll="0"/>
    <pivotField dataField="1" showAll="0">
      <items count="993">
        <item x="25"/>
        <item x="220"/>
        <item x="286"/>
        <item x="432"/>
        <item x="789"/>
        <item x="711"/>
        <item x="512"/>
        <item x="356"/>
        <item x="309"/>
        <item x="148"/>
        <item x="34"/>
        <item x="515"/>
        <item x="149"/>
        <item x="785"/>
        <item x="124"/>
        <item x="76"/>
        <item x="7"/>
        <item x="902"/>
        <item x="672"/>
        <item x="231"/>
        <item x="93"/>
        <item x="670"/>
        <item x="100"/>
        <item x="800"/>
        <item x="860"/>
        <item x="53"/>
        <item x="101"/>
        <item x="444"/>
        <item x="202"/>
        <item x="336"/>
        <item x="113"/>
        <item x="924"/>
        <item x="324"/>
        <item x="212"/>
        <item x="86"/>
        <item x="326"/>
        <item x="582"/>
        <item x="886"/>
        <item x="347"/>
        <item x="707"/>
        <item x="92"/>
        <item x="535"/>
        <item x="677"/>
        <item x="557"/>
        <item x="812"/>
        <item x="613"/>
        <item x="258"/>
        <item x="984"/>
        <item x="205"/>
        <item x="436"/>
        <item x="40"/>
        <item x="872"/>
        <item x="77"/>
        <item x="890"/>
        <item x="119"/>
        <item x="63"/>
        <item x="599"/>
        <item x="118"/>
        <item x="314"/>
        <item x="874"/>
        <item x="311"/>
        <item x="162"/>
        <item x="526"/>
        <item x="805"/>
        <item x="940"/>
        <item x="532"/>
        <item x="836"/>
        <item x="974"/>
        <item x="407"/>
        <item x="5"/>
        <item x="799"/>
        <item x="313"/>
        <item x="547"/>
        <item x="129"/>
        <item x="190"/>
        <item x="284"/>
        <item x="537"/>
        <item x="498"/>
        <item x="144"/>
        <item x="977"/>
        <item x="939"/>
        <item x="909"/>
        <item x="237"/>
        <item x="267"/>
        <item x="168"/>
        <item x="813"/>
        <item x="490"/>
        <item x="572"/>
        <item x="887"/>
        <item x="894"/>
        <item x="830"/>
        <item x="334"/>
        <item x="834"/>
        <item x="653"/>
        <item x="843"/>
        <item x="470"/>
        <item x="398"/>
        <item x="682"/>
        <item x="227"/>
        <item x="182"/>
        <item x="870"/>
        <item x="174"/>
        <item x="408"/>
        <item x="945"/>
        <item x="145"/>
        <item x="109"/>
        <item x="37"/>
        <item x="820"/>
        <item x="156"/>
        <item x="348"/>
        <item x="482"/>
        <item x="686"/>
        <item x="261"/>
        <item x="683"/>
        <item x="265"/>
        <item x="915"/>
        <item x="693"/>
        <item x="567"/>
        <item x="782"/>
        <item x="926"/>
        <item x="351"/>
        <item x="967"/>
        <item x="299"/>
        <item x="925"/>
        <item x="640"/>
        <item x="521"/>
        <item x="150"/>
        <item x="780"/>
        <item x="122"/>
        <item x="956"/>
        <item x="614"/>
        <item x="632"/>
        <item x="868"/>
        <item x="131"/>
        <item x="120"/>
        <item x="48"/>
        <item x="396"/>
        <item x="296"/>
        <item x="616"/>
        <item x="823"/>
        <item x="172"/>
        <item x="274"/>
        <item x="31"/>
        <item x="706"/>
        <item x="483"/>
        <item x="892"/>
        <item x="330"/>
        <item x="217"/>
        <item x="488"/>
        <item x="658"/>
        <item x="18"/>
        <item x="601"/>
        <item x="783"/>
        <item x="19"/>
        <item x="369"/>
        <item x="703"/>
        <item x="310"/>
        <item x="934"/>
        <item x="689"/>
        <item x="16"/>
        <item x="695"/>
        <item x="527"/>
        <item x="271"/>
        <item x="414"/>
        <item x="946"/>
        <item x="201"/>
        <item x="78"/>
        <item x="447"/>
        <item x="826"/>
        <item x="605"/>
        <item x="801"/>
        <item x="137"/>
        <item x="288"/>
        <item x="160"/>
        <item x="102"/>
        <item x="862"/>
        <item x="768"/>
        <item x="804"/>
        <item x="185"/>
        <item x="927"/>
        <item x="748"/>
        <item x="978"/>
        <item x="189"/>
        <item x="773"/>
        <item x="976"/>
        <item x="842"/>
        <item x="1"/>
        <item x="669"/>
        <item x="242"/>
        <item x="885"/>
        <item x="502"/>
        <item x="649"/>
        <item x="690"/>
        <item x="497"/>
        <item x="54"/>
        <item x="468"/>
        <item x="209"/>
        <item x="304"/>
        <item x="355"/>
        <item x="571"/>
        <item x="943"/>
        <item x="456"/>
        <item x="147"/>
        <item x="240"/>
        <item x="545"/>
        <item x="949"/>
        <item x="563"/>
        <item x="596"/>
        <item x="90"/>
        <item x="262"/>
        <item x="756"/>
        <item x="829"/>
        <item x="608"/>
        <item x="283"/>
        <item x="609"/>
        <item x="434"/>
        <item x="705"/>
        <item x="200"/>
        <item x="759"/>
        <item x="446"/>
        <item x="72"/>
        <item x="23"/>
        <item x="856"/>
        <item x="716"/>
        <item x="226"/>
        <item x="598"/>
        <item x="28"/>
        <item x="433"/>
        <item x="363"/>
        <item x="410"/>
        <item x="10"/>
        <item x="49"/>
        <item x="882"/>
        <item x="390"/>
        <item x="14"/>
        <item x="933"/>
        <item x="379"/>
        <item x="475"/>
        <item x="950"/>
        <item x="221"/>
        <item x="652"/>
        <item x="357"/>
        <item x="954"/>
        <item x="519"/>
        <item x="755"/>
        <item x="723"/>
        <item x="159"/>
        <item x="607"/>
        <item x="957"/>
        <item x="953"/>
        <item x="888"/>
        <item x="193"/>
        <item x="83"/>
        <item x="831"/>
        <item x="606"/>
        <item x="904"/>
        <item x="710"/>
        <item x="540"/>
        <item x="74"/>
        <item x="441"/>
        <item x="513"/>
        <item x="158"/>
        <item x="849"/>
        <item x="538"/>
        <item x="745"/>
        <item x="13"/>
        <item x="627"/>
        <item x="585"/>
        <item x="30"/>
        <item x="26"/>
        <item x="621"/>
        <item x="506"/>
        <item x="752"/>
        <item x="822"/>
        <item x="697"/>
        <item x="107"/>
        <item x="701"/>
        <item x="374"/>
        <item x="161"/>
        <item x="370"/>
        <item x="881"/>
        <item x="430"/>
        <item x="837"/>
        <item x="808"/>
        <item x="656"/>
        <item x="832"/>
        <item x="673"/>
        <item x="702"/>
        <item x="438"/>
        <item x="879"/>
        <item x="249"/>
        <item x="548"/>
        <item x="204"/>
        <item x="130"/>
        <item x="361"/>
        <item x="401"/>
        <item x="128"/>
        <item x="345"/>
        <item x="494"/>
        <item x="553"/>
        <item x="342"/>
        <item x="544"/>
        <item x="67"/>
        <item x="930"/>
        <item x="415"/>
        <item x="58"/>
        <item x="622"/>
        <item x="763"/>
        <item x="431"/>
        <item x="960"/>
        <item x="42"/>
        <item x="320"/>
        <item x="232"/>
        <item x="152"/>
        <item x="774"/>
        <item x="459"/>
        <item x="219"/>
        <item x="523"/>
        <item x="546"/>
        <item x="657"/>
        <item x="852"/>
        <item x="33"/>
        <item x="776"/>
        <item x="615"/>
        <item x="624"/>
        <item x="838"/>
        <item x="542"/>
        <item x="478"/>
        <item x="884"/>
        <item x="426"/>
        <item x="948"/>
        <item x="346"/>
        <item x="155"/>
        <item x="17"/>
        <item x="103"/>
        <item x="931"/>
        <item x="171"/>
        <item x="543"/>
        <item x="769"/>
        <item x="861"/>
        <item x="439"/>
        <item x="329"/>
        <item x="579"/>
        <item x="539"/>
        <item x="183"/>
        <item x="854"/>
        <item x="592"/>
        <item x="191"/>
        <item x="552"/>
        <item x="467"/>
        <item x="629"/>
        <item x="501"/>
        <item x="688"/>
        <item x="772"/>
        <item x="851"/>
        <item x="51"/>
        <item x="428"/>
        <item x="796"/>
        <item x="306"/>
        <item x="45"/>
        <item x="36"/>
        <item x="383"/>
        <item x="141"/>
        <item x="835"/>
        <item x="208"/>
        <item x="588"/>
        <item x="340"/>
        <item x="71"/>
        <item x="951"/>
        <item x="305"/>
        <item x="344"/>
        <item x="402"/>
        <item x="566"/>
        <item x="794"/>
        <item x="228"/>
        <item x="422"/>
        <item x="133"/>
        <item x="11"/>
        <item x="636"/>
        <item x="766"/>
        <item x="55"/>
        <item x="461"/>
        <item x="646"/>
        <item x="411"/>
        <item x="979"/>
        <item x="761"/>
        <item x="839"/>
        <item x="448"/>
        <item x="276"/>
        <item x="175"/>
        <item x="154"/>
        <item x="435"/>
        <item x="84"/>
        <item x="969"/>
        <item x="944"/>
        <item x="251"/>
        <item x="938"/>
        <item x="905"/>
        <item x="699"/>
        <item x="178"/>
        <item x="840"/>
        <item x="895"/>
        <item x="558"/>
        <item x="514"/>
        <item x="681"/>
        <item x="115"/>
        <item x="757"/>
        <item x="285"/>
        <item x="266"/>
        <item x="298"/>
        <item x="73"/>
        <item x="631"/>
        <item x="937"/>
        <item x="496"/>
        <item x="883"/>
        <item x="733"/>
        <item x="295"/>
        <item x="218"/>
        <item x="504"/>
        <item x="66"/>
        <item x="246"/>
        <item x="104"/>
        <item x="742"/>
        <item x="569"/>
        <item x="195"/>
        <item x="816"/>
        <item x="644"/>
        <item x="899"/>
        <item x="409"/>
        <item x="655"/>
        <item x="853"/>
        <item x="180"/>
        <item x="416"/>
        <item x="188"/>
        <item x="35"/>
        <item x="738"/>
        <item x="819"/>
        <item x="59"/>
        <item x="575"/>
        <item x="581"/>
        <item x="234"/>
        <item x="292"/>
        <item x="366"/>
        <item x="6"/>
        <item x="828"/>
        <item x="802"/>
        <item x="387"/>
        <item x="207"/>
        <item x="225"/>
        <item x="471"/>
        <item x="662"/>
        <item x="273"/>
        <item x="671"/>
        <item x="303"/>
        <item x="485"/>
        <item x="339"/>
        <item x="489"/>
        <item x="635"/>
        <item x="443"/>
        <item x="151"/>
        <item x="350"/>
        <item x="473"/>
        <item x="395"/>
        <item x="454"/>
        <item x="871"/>
        <item x="731"/>
        <item x="565"/>
        <item x="880"/>
        <item x="619"/>
        <item x="530"/>
        <item x="908"/>
        <item x="576"/>
        <item x="891"/>
        <item x="138"/>
        <item x="878"/>
        <item x="744"/>
        <item x="75"/>
        <item x="730"/>
        <item x="778"/>
        <item x="364"/>
        <item x="377"/>
        <item x="664"/>
        <item x="844"/>
        <item x="318"/>
        <item x="203"/>
        <item x="578"/>
        <item x="990"/>
        <item x="663"/>
        <item x="197"/>
        <item x="857"/>
        <item x="743"/>
        <item x="452"/>
        <item x="192"/>
        <item x="3"/>
        <item x="746"/>
        <item x="495"/>
        <item x="464"/>
        <item x="376"/>
        <item x="378"/>
        <item x="184"/>
        <item x="573"/>
        <item x="375"/>
        <item x="792"/>
        <item x="442"/>
        <item x="511"/>
        <item x="484"/>
        <item x="263"/>
        <item x="988"/>
        <item x="287"/>
        <item x="238"/>
        <item x="294"/>
        <item x="477"/>
        <item x="750"/>
        <item x="651"/>
        <item x="332"/>
        <item x="80"/>
        <item x="991"/>
        <item x="418"/>
        <item x="590"/>
        <item x="278"/>
        <item x="458"/>
        <item x="22"/>
        <item x="317"/>
        <item x="331"/>
        <item x="964"/>
        <item x="427"/>
        <item x="668"/>
        <item x="963"/>
        <item x="793"/>
        <item x="604"/>
        <item x="626"/>
        <item x="451"/>
        <item x="167"/>
        <item x="392"/>
        <item x="328"/>
        <item x="641"/>
        <item x="889"/>
        <item x="289"/>
        <item x="518"/>
        <item x="386"/>
        <item x="550"/>
        <item x="901"/>
        <item x="728"/>
        <item x="913"/>
        <item x="968"/>
        <item x="486"/>
        <item x="293"/>
        <item x="394"/>
        <item x="85"/>
        <item x="955"/>
        <item x="847"/>
        <item x="373"/>
        <item x="176"/>
        <item x="323"/>
        <item x="60"/>
        <item x="633"/>
        <item x="709"/>
        <item x="95"/>
        <item x="453"/>
        <item x="859"/>
        <item x="248"/>
        <item x="898"/>
        <item x="239"/>
        <item x="399"/>
        <item x="779"/>
        <item x="595"/>
        <item x="98"/>
        <item x="300"/>
        <item x="87"/>
        <item x="319"/>
        <item x="919"/>
        <item x="352"/>
        <item x="560"/>
        <item x="712"/>
        <item x="866"/>
        <item x="400"/>
        <item x="146"/>
        <item x="260"/>
        <item x="739"/>
        <item x="425"/>
        <item x="166"/>
        <item x="321"/>
        <item x="472"/>
        <item x="153"/>
        <item x="15"/>
        <item x="910"/>
        <item x="123"/>
        <item x="157"/>
        <item x="643"/>
        <item x="811"/>
        <item x="269"/>
        <item x="250"/>
        <item x="316"/>
        <item x="307"/>
        <item x="932"/>
        <item x="818"/>
        <item x="241"/>
        <item x="603"/>
        <item x="732"/>
        <item x="371"/>
        <item x="525"/>
        <item x="382"/>
        <item x="809"/>
        <item x="359"/>
        <item x="233"/>
        <item x="611"/>
        <item x="827"/>
        <item x="661"/>
        <item x="787"/>
        <item x="117"/>
        <item x="600"/>
        <item x="257"/>
        <item x="419"/>
        <item x="612"/>
        <item x="343"/>
        <item x="982"/>
        <item x="41"/>
        <item x="338"/>
        <item x="767"/>
        <item x="713"/>
        <item x="618"/>
        <item x="583"/>
        <item x="79"/>
        <item x="57"/>
        <item x="584"/>
        <item x="380"/>
        <item x="864"/>
        <item x="845"/>
        <item x="638"/>
        <item x="674"/>
        <item x="39"/>
        <item x="593"/>
        <item x="173"/>
        <item x="38"/>
        <item x="551"/>
        <item x="479"/>
        <item x="20"/>
        <item x="252"/>
        <item x="625"/>
        <item x="507"/>
        <item x="700"/>
        <item x="460"/>
        <item x="973"/>
        <item x="561"/>
        <item x="747"/>
        <item x="958"/>
        <item x="970"/>
        <item x="912"/>
        <item x="169"/>
        <item x="256"/>
        <item x="617"/>
        <item x="198"/>
        <item x="510"/>
        <item x="353"/>
        <item x="735"/>
        <item x="417"/>
        <item x="254"/>
        <item x="610"/>
        <item x="297"/>
        <item x="966"/>
        <item x="333"/>
        <item x="807"/>
        <item x="354"/>
        <item x="577"/>
        <item x="91"/>
        <item x="213"/>
        <item x="906"/>
        <item x="806"/>
        <item x="675"/>
        <item x="429"/>
        <item x="264"/>
        <item x="920"/>
        <item x="255"/>
        <item x="194"/>
        <item x="923"/>
        <item x="824"/>
        <item x="694"/>
        <item x="406"/>
        <item x="729"/>
        <item x="337"/>
        <item x="312"/>
        <item x="165"/>
        <item x="691"/>
        <item x="648"/>
        <item x="893"/>
        <item x="985"/>
        <item x="962"/>
        <item x="817"/>
        <item x="450"/>
        <item x="135"/>
        <item x="110"/>
        <item x="457"/>
        <item x="736"/>
        <item x="680"/>
        <item x="108"/>
        <item x="291"/>
        <item x="715"/>
        <item x="788"/>
        <item x="846"/>
        <item x="549"/>
        <item x="952"/>
        <item x="82"/>
        <item x="325"/>
        <item x="388"/>
        <item x="335"/>
        <item x="322"/>
        <item x="301"/>
        <item x="413"/>
        <item x="44"/>
        <item x="229"/>
        <item x="628"/>
        <item x="505"/>
        <item x="424"/>
        <item x="758"/>
        <item x="562"/>
        <item x="724"/>
        <item x="726"/>
        <item x="474"/>
        <item x="500"/>
        <item x="922"/>
        <item x="4"/>
        <item x="403"/>
        <item x="986"/>
        <item x="541"/>
        <item x="134"/>
        <item x="412"/>
        <item x="503"/>
        <item x="869"/>
        <item x="740"/>
        <item x="21"/>
        <item x="704"/>
        <item x="947"/>
        <item x="721"/>
        <item x="177"/>
        <item x="850"/>
        <item x="555"/>
        <item x="753"/>
        <item x="637"/>
        <item x="236"/>
        <item x="126"/>
        <item x="360"/>
        <item x="81"/>
        <item x="647"/>
        <item x="589"/>
        <item x="903"/>
        <item x="679"/>
        <item x="46"/>
        <item x="259"/>
        <item x="797"/>
        <item x="876"/>
        <item x="94"/>
        <item x="47"/>
        <item x="327"/>
        <item x="88"/>
        <item x="570"/>
        <item x="358"/>
        <item x="43"/>
        <item x="803"/>
        <item x="873"/>
        <item x="815"/>
        <item x="594"/>
        <item x="987"/>
        <item x="268"/>
        <item x="384"/>
        <item x="223"/>
        <item x="8"/>
        <item x="533"/>
        <item x="867"/>
        <item x="786"/>
        <item x="564"/>
        <item x="858"/>
        <item x="186"/>
        <item x="725"/>
        <item x="790"/>
        <item x="487"/>
        <item x="696"/>
        <item x="586"/>
        <item x="754"/>
        <item x="536"/>
        <item x="972"/>
        <item x="865"/>
        <item x="781"/>
        <item x="206"/>
        <item x="765"/>
        <item x="597"/>
        <item x="2"/>
        <item x="775"/>
        <item x="989"/>
        <item x="760"/>
        <item x="139"/>
        <item x="281"/>
        <item x="777"/>
        <item x="941"/>
        <item x="368"/>
        <item x="642"/>
        <item x="385"/>
        <item x="660"/>
        <item x="302"/>
        <item x="367"/>
        <item x="623"/>
        <item x="222"/>
        <item x="556"/>
        <item x="983"/>
        <item x="27"/>
        <item x="56"/>
        <item x="524"/>
        <item x="230"/>
        <item x="914"/>
        <item x="762"/>
        <item x="142"/>
        <item x="127"/>
        <item x="97"/>
        <item x="855"/>
        <item x="942"/>
        <item x="404"/>
        <item x="877"/>
        <item x="111"/>
        <item x="64"/>
        <item x="462"/>
        <item x="602"/>
        <item x="389"/>
        <item x="465"/>
        <item x="522"/>
        <item x="965"/>
        <item x="784"/>
        <item x="280"/>
        <item x="810"/>
        <item x="961"/>
        <item x="917"/>
        <item x="282"/>
        <item x="216"/>
        <item x="591"/>
        <item x="70"/>
        <item x="520"/>
        <item x="825"/>
        <item x="235"/>
        <item x="214"/>
        <item x="52"/>
        <item x="89"/>
        <item x="391"/>
        <item x="975"/>
        <item x="911"/>
        <item x="469"/>
        <item x="959"/>
        <item x="654"/>
        <item x="50"/>
        <item x="896"/>
        <item x="96"/>
        <item x="125"/>
        <item x="121"/>
        <item x="199"/>
        <item x="508"/>
        <item x="687"/>
        <item x="463"/>
        <item x="698"/>
        <item x="163"/>
        <item x="751"/>
        <item x="684"/>
        <item x="372"/>
        <item x="734"/>
        <item x="455"/>
        <item x="559"/>
        <item x="196"/>
        <item x="393"/>
        <item x="516"/>
        <item x="69"/>
        <item x="362"/>
        <item x="645"/>
        <item x="12"/>
        <item x="244"/>
        <item x="900"/>
        <item x="290"/>
        <item x="420"/>
        <item x="587"/>
        <item x="476"/>
        <item x="62"/>
        <item x="921"/>
        <item x="99"/>
        <item x="770"/>
        <item x="272"/>
        <item x="848"/>
        <item x="445"/>
        <item x="928"/>
        <item x="650"/>
        <item x="381"/>
        <item x="916"/>
        <item x="841"/>
        <item x="224"/>
        <item x="116"/>
        <item x="727"/>
        <item x="421"/>
        <item x="437"/>
        <item x="720"/>
        <item x="531"/>
        <item x="215"/>
        <item x="666"/>
        <item x="554"/>
        <item x="814"/>
        <item x="140"/>
        <item x="29"/>
        <item x="678"/>
        <item x="620"/>
        <item x="65"/>
        <item x="136"/>
        <item x="397"/>
        <item x="187"/>
        <item x="676"/>
        <item x="741"/>
        <item x="0"/>
        <item x="665"/>
        <item x="499"/>
        <item x="833"/>
        <item x="449"/>
        <item x="68"/>
        <item x="936"/>
        <item x="534"/>
        <item x="863"/>
        <item x="114"/>
        <item x="717"/>
        <item x="492"/>
        <item x="181"/>
        <item x="349"/>
        <item x="791"/>
        <item x="365"/>
        <item x="253"/>
        <item x="112"/>
        <item x="9"/>
        <item x="315"/>
        <item x="749"/>
        <item x="568"/>
        <item x="981"/>
        <item x="971"/>
        <item x="764"/>
        <item x="210"/>
        <item x="897"/>
        <item x="714"/>
        <item x="580"/>
        <item x="270"/>
        <item x="821"/>
        <item x="143"/>
        <item x="481"/>
        <item x="935"/>
        <item x="466"/>
        <item x="875"/>
        <item x="245"/>
        <item x="243"/>
        <item x="980"/>
        <item x="798"/>
        <item x="771"/>
        <item x="277"/>
        <item x="493"/>
        <item x="634"/>
        <item x="106"/>
        <item x="164"/>
        <item x="667"/>
        <item x="275"/>
        <item x="659"/>
        <item x="722"/>
        <item x="480"/>
        <item x="440"/>
        <item x="61"/>
        <item x="718"/>
        <item x="279"/>
        <item x="795"/>
        <item x="211"/>
        <item x="918"/>
        <item x="405"/>
        <item x="737"/>
        <item x="308"/>
        <item x="907"/>
        <item x="491"/>
        <item x="685"/>
        <item x="574"/>
        <item x="517"/>
        <item x="32"/>
        <item x="509"/>
        <item x="247"/>
        <item x="529"/>
        <item x="692"/>
        <item x="24"/>
        <item x="929"/>
        <item x="630"/>
        <item x="170"/>
        <item x="423"/>
        <item x="179"/>
        <item x="639"/>
        <item x="708"/>
        <item x="132"/>
        <item x="105"/>
        <item x="341"/>
        <item x="719"/>
        <item x="528"/>
        <item t="default"/>
      </items>
    </pivotField>
    <pivotField showAll="0"/>
    <pivotField dataField="1" showAll="0">
      <items count="975">
        <item x="217"/>
        <item x="430"/>
        <item x="25"/>
        <item x="506"/>
        <item x="698"/>
        <item x="228"/>
        <item x="777"/>
        <item x="306"/>
        <item x="887"/>
        <item x="509"/>
        <item x="283"/>
        <item x="199"/>
        <item x="148"/>
        <item x="112"/>
        <item x="7"/>
        <item x="76"/>
        <item x="53"/>
        <item x="77"/>
        <item x="118"/>
        <item x="255"/>
        <item x="63"/>
        <item x="354"/>
        <item x="209"/>
        <item x="265"/>
        <item x="99"/>
        <item x="663"/>
        <item x="202"/>
        <item x="281"/>
        <item x="100"/>
        <item x="773"/>
        <item x="846"/>
        <item x="532"/>
        <item x="957"/>
        <item x="34"/>
        <item x="333"/>
        <item x="147"/>
        <item x="308"/>
        <item x="123"/>
        <item x="822"/>
        <item x="895"/>
        <item x="311"/>
        <item x="5"/>
        <item x="788"/>
        <item x="91"/>
        <item x="930"/>
        <item x="871"/>
        <item x="144"/>
        <item x="187"/>
        <item x="661"/>
        <item x="530"/>
        <item x="321"/>
        <item x="875"/>
        <item x="92"/>
        <item x="396"/>
        <item x="565"/>
        <item x="551"/>
        <item x="793"/>
        <item x="344"/>
        <item x="323"/>
        <item x="950"/>
        <item x="155"/>
        <item x="441"/>
        <item x="37"/>
        <item x="149"/>
        <item x="172"/>
        <item x="516"/>
        <item x="910"/>
        <item x="433"/>
        <item x="521"/>
        <item x="465"/>
        <item x="594"/>
        <item x="606"/>
        <item x="394"/>
        <item x="128"/>
        <item x="673"/>
        <item x="877"/>
        <item x="813"/>
        <item x="817"/>
        <item x="345"/>
        <item x="919"/>
        <item x="485"/>
        <item x="143"/>
        <item x="522"/>
        <item x="668"/>
        <item x="592"/>
        <item x="48"/>
        <item x="694"/>
        <item x="879"/>
        <item x="575"/>
        <item x="234"/>
        <item x="967"/>
        <item x="54"/>
        <item x="859"/>
        <item x="761"/>
        <item x="405"/>
        <item x="870"/>
        <item x="787"/>
        <item x="800"/>
        <item x="542"/>
        <item x="872"/>
        <item x="406"/>
        <item x="527"/>
        <item x="83"/>
        <item x="924"/>
        <item x="263"/>
        <item x="649"/>
        <item x="49"/>
        <item x="703"/>
        <item x="40"/>
        <item x="117"/>
        <item x="28"/>
        <item x="770"/>
        <item x="31"/>
        <item x="372"/>
        <item x="925"/>
        <item x="624"/>
        <item x="206"/>
        <item x="960"/>
        <item x="889"/>
        <item x="535"/>
        <item x="435"/>
        <item x="911"/>
        <item x="463"/>
        <item x="959"/>
        <item x="268"/>
        <item x="368"/>
        <item x="768"/>
        <item x="961"/>
        <item x="492"/>
        <item x="310"/>
        <item x="19"/>
        <item x="843"/>
        <item x="408"/>
        <item x="258"/>
        <item x="733"/>
        <item x="166"/>
        <item x="491"/>
        <item x="353"/>
        <item x="693"/>
        <item x="331"/>
        <item x="74"/>
        <item x="674"/>
        <item x="801"/>
        <item x="848"/>
        <item x="179"/>
        <item x="938"/>
        <item x="937"/>
        <item x="349"/>
        <item x="478"/>
        <item x="560"/>
        <item x="820"/>
        <item x="641"/>
        <item x="751"/>
        <item x="280"/>
        <item x="218"/>
        <item x="744"/>
        <item x="807"/>
        <item x="106"/>
        <item x="836"/>
        <item x="830"/>
        <item x="101"/>
        <item x="496"/>
        <item x="918"/>
        <item x="683"/>
        <item x="677"/>
        <item x="159"/>
        <item x="14"/>
        <item x="355"/>
        <item x="197"/>
        <item x="692"/>
        <item x="198"/>
        <item x="922"/>
        <item x="823"/>
        <item x="771"/>
        <item x="18"/>
        <item x="943"/>
        <item x="119"/>
        <item x="78"/>
        <item x="182"/>
        <item x="564"/>
        <item x="608"/>
        <item x="204"/>
        <item x="89"/>
        <item x="42"/>
        <item x="239"/>
        <item x="130"/>
        <item x="192"/>
        <item x="282"/>
        <item x="296"/>
        <item x="660"/>
        <item x="923"/>
        <item x="224"/>
        <item x="188"/>
        <item x="108"/>
        <item x="856"/>
        <item x="552"/>
        <item x="393"/>
        <item x="740"/>
        <item x="1"/>
        <item x="223"/>
        <item x="790"/>
        <item x="170"/>
        <item x="789"/>
        <item x="865"/>
        <item x="810"/>
        <item x="633"/>
        <item x="431"/>
        <item x="477"/>
        <item x="792"/>
        <item x="102"/>
        <item x="710"/>
        <item x="602"/>
        <item x="685"/>
        <item x="558"/>
        <item x="901"/>
        <item x="621"/>
        <item x="471"/>
        <item x="720"/>
        <item x="317"/>
        <item x="237"/>
        <item x="857"/>
        <item x="916"/>
        <item x="815"/>
        <item x="636"/>
        <item x="912"/>
        <item x="821"/>
        <item x="816"/>
        <item x="36"/>
        <item x="697"/>
        <item x="16"/>
        <item x="190"/>
        <item x="337"/>
        <item x="175"/>
        <item x="153"/>
        <item x="588"/>
        <item x="632"/>
        <item x="596"/>
        <item x="425"/>
        <item x="601"/>
        <item x="618"/>
        <item x="854"/>
        <item x="201"/>
        <item x="367"/>
        <item x="939"/>
        <item x="796"/>
        <item x="680"/>
        <item x="229"/>
        <item x="439"/>
        <item x="127"/>
        <item x="591"/>
        <item x="736"/>
        <item x="376"/>
        <item x="285"/>
        <item x="390"/>
        <item x="727"/>
        <item x="614"/>
        <item x="834"/>
        <item x="397"/>
        <item x="157"/>
        <item x="935"/>
        <item x="931"/>
        <item x="687"/>
        <item x="664"/>
        <item x="466"/>
        <item x="866"/>
        <item x="51"/>
        <item x="121"/>
        <item x="928"/>
        <item x="513"/>
        <item x="480"/>
        <item x="583"/>
        <item x="445"/>
        <item x="214"/>
        <item x="455"/>
        <item x="599"/>
        <item x="388"/>
        <item x="640"/>
        <item x="30"/>
        <item x="297"/>
        <item x="86"/>
        <item x="307"/>
        <item x="271"/>
        <item x="327"/>
        <item x="293"/>
        <item x="136"/>
        <item x="566"/>
        <item x="731"/>
        <item x="444"/>
        <item x="483"/>
        <item x="585"/>
        <item x="361"/>
        <item x="525"/>
        <item x="738"/>
        <item x="129"/>
        <item x="169"/>
        <item x="662"/>
        <item x="23"/>
        <item x="384"/>
        <item x="200"/>
        <item x="400"/>
        <item x="962"/>
        <item x="508"/>
        <item x="972"/>
        <item x="150"/>
        <item x="469"/>
        <item x="782"/>
        <item x="195"/>
        <item x="10"/>
        <item x="330"/>
        <item x="600"/>
        <item x="730"/>
        <item x="864"/>
        <item x="598"/>
        <item x="760"/>
        <item x="38"/>
        <item x="571"/>
        <item x="672"/>
        <item x="186"/>
        <item x="909"/>
        <item x="725"/>
        <item x="392"/>
        <item x="905"/>
        <item x="572"/>
        <item x="832"/>
        <item x="114"/>
        <item x="722"/>
        <item x="894"/>
        <item x="167"/>
        <item x="756"/>
        <item x="359"/>
        <item x="319"/>
        <item x="763"/>
        <item x="151"/>
        <item x="818"/>
        <item x="784"/>
        <item x="934"/>
        <item x="412"/>
        <item x="231"/>
        <item x="702"/>
        <item x="929"/>
        <item x="177"/>
        <item x="648"/>
        <item x="451"/>
        <item x="764"/>
        <item x="851"/>
        <item x="829"/>
        <item x="616"/>
        <item x="259"/>
        <item x="58"/>
        <item x="301"/>
        <item x="734"/>
        <item x="589"/>
        <item x="587"/>
        <item x="647"/>
        <item x="107"/>
        <item x="84"/>
        <item x="582"/>
        <item x="546"/>
        <item x="45"/>
        <item x="619"/>
        <item x="17"/>
        <item x="495"/>
        <item x="613"/>
        <item x="494"/>
        <item x="809"/>
        <item x="838"/>
        <item x="538"/>
        <item x="438"/>
        <item x="67"/>
        <item x="443"/>
        <item x="799"/>
        <item x="303"/>
        <item x="472"/>
        <item x="654"/>
        <item x="539"/>
        <item x="518"/>
        <item x="514"/>
        <item x="869"/>
        <item x="620"/>
        <item x="402"/>
        <item x="743"/>
        <item x="470"/>
        <item x="644"/>
        <item x="409"/>
        <item x="460"/>
        <item x="428"/>
        <item x="540"/>
        <item x="160"/>
        <item x="407"/>
        <item x="295"/>
        <item x="284"/>
        <item x="549"/>
        <item x="32"/>
        <item x="679"/>
        <item x="8"/>
        <item x="55"/>
        <item x="313"/>
        <item x="146"/>
        <item x="429"/>
        <item x="462"/>
        <item x="533"/>
        <item x="216"/>
        <item x="627"/>
        <item x="745"/>
        <item x="356"/>
        <item x="867"/>
        <item x="11"/>
        <item x="833"/>
        <item x="410"/>
        <item x="676"/>
        <item x="116"/>
        <item x="52"/>
        <item x="329"/>
        <item x="452"/>
        <item x="915"/>
        <item x="158"/>
        <item x="446"/>
        <item x="574"/>
        <item x="383"/>
        <item x="332"/>
        <item x="426"/>
        <item x="500"/>
        <item x="381"/>
        <item x="300"/>
        <item x="917"/>
        <item x="339"/>
        <item x="205"/>
        <item x="577"/>
        <item x="467"/>
        <item x="803"/>
        <item x="85"/>
        <item x="586"/>
        <item x="318"/>
        <item x="747"/>
        <item x="194"/>
        <item x="933"/>
        <item x="141"/>
        <item x="98"/>
        <item x="420"/>
        <item x="13"/>
        <item x="72"/>
        <item x="288"/>
        <item x="362"/>
        <item x="965"/>
        <item x="688"/>
        <item x="140"/>
        <item x="794"/>
        <item x="273"/>
        <item x="775"/>
        <item x="826"/>
        <item x="489"/>
        <item x="754"/>
        <item x="22"/>
        <item x="71"/>
        <item x="96"/>
        <item x="377"/>
        <item x="235"/>
        <item x="380"/>
        <item x="880"/>
        <item x="180"/>
        <item x="299"/>
        <item x="873"/>
        <item x="260"/>
        <item x="133"/>
        <item x="79"/>
        <item x="109"/>
        <item x="590"/>
        <item x="886"/>
        <item x="543"/>
        <item x="913"/>
        <item x="562"/>
        <item x="762"/>
        <item x="940"/>
        <item x="825"/>
        <item x="690"/>
        <item x="578"/>
        <item x="797"/>
        <item x="145"/>
        <item x="185"/>
        <item x="279"/>
        <item x="570"/>
        <item x="541"/>
        <item x="623"/>
        <item x="302"/>
        <item x="434"/>
        <item x="26"/>
        <item x="898"/>
        <item x="534"/>
        <item x="625"/>
        <item x="966"/>
        <item x="507"/>
        <item x="246"/>
        <item x="320"/>
        <item x="432"/>
        <item x="626"/>
        <item x="556"/>
        <item x="700"/>
        <item x="475"/>
        <item x="893"/>
        <item x="417"/>
        <item x="610"/>
        <item x="399"/>
        <item x="87"/>
        <item x="125"/>
        <item x="716"/>
        <item x="173"/>
        <item x="343"/>
        <item x="423"/>
        <item x="154"/>
        <item x="326"/>
        <item x="569"/>
        <item x="215"/>
        <item x="646"/>
        <item x="519"/>
        <item x="741"/>
        <item x="890"/>
        <item x="161"/>
        <item x="953"/>
        <item x="827"/>
        <item x="386"/>
        <item x="264"/>
        <item x="375"/>
        <item x="342"/>
        <item x="132"/>
        <item x="612"/>
        <item x="605"/>
        <item x="860"/>
        <item x="637"/>
        <item x="899"/>
        <item x="876"/>
        <item x="341"/>
        <item x="791"/>
        <item x="520"/>
        <item x="630"/>
        <item x="3"/>
        <item x="247"/>
        <item x="387"/>
        <item x="139"/>
        <item x="57"/>
        <item x="942"/>
        <item x="824"/>
        <item x="840"/>
        <item x="225"/>
        <item x="547"/>
        <item x="104"/>
        <item x="315"/>
        <item x="837"/>
        <item x="655"/>
        <item x="757"/>
        <item x="422"/>
        <item x="33"/>
        <item x="351"/>
        <item x="413"/>
        <item x="841"/>
        <item x="779"/>
        <item x="171"/>
        <item x="735"/>
        <item x="971"/>
        <item x="211"/>
        <item x="682"/>
        <item x="653"/>
        <item x="134"/>
        <item x="245"/>
        <item x="839"/>
        <item x="424"/>
        <item x="336"/>
        <item x="554"/>
        <item x="696"/>
        <item x="456"/>
        <item x="348"/>
        <item x="275"/>
        <item x="373"/>
        <item x="453"/>
        <item x="868"/>
        <item x="254"/>
        <item x="607"/>
        <item x="328"/>
        <item x="750"/>
        <item x="515"/>
        <item x="497"/>
        <item x="845"/>
        <item x="537"/>
        <item x="753"/>
        <item x="398"/>
        <item x="59"/>
        <item x="458"/>
        <item x="689"/>
        <item x="131"/>
        <item x="262"/>
        <item x="29"/>
        <item x="184"/>
        <item x="593"/>
        <item x="749"/>
        <item x="884"/>
        <item x="357"/>
        <item x="831"/>
        <item x="94"/>
        <item x="70"/>
        <item x="708"/>
        <item x="277"/>
        <item x="41"/>
        <item x="248"/>
        <item x="436"/>
        <item x="459"/>
        <item x="44"/>
        <item x="936"/>
        <item x="484"/>
        <item x="450"/>
        <item x="781"/>
        <item x="60"/>
        <item x="615"/>
        <item x="709"/>
        <item x="440"/>
        <item x="665"/>
        <item x="292"/>
        <item x="289"/>
        <item x="847"/>
        <item x="35"/>
        <item x="904"/>
        <item x="304"/>
        <item x="81"/>
        <item x="230"/>
        <item x="270"/>
        <item x="126"/>
        <item x="103"/>
        <item x="369"/>
        <item x="717"/>
        <item x="952"/>
        <item x="90"/>
        <item x="804"/>
        <item x="670"/>
        <item x="955"/>
        <item x="220"/>
        <item x="902"/>
        <item x="675"/>
        <item x="504"/>
        <item x="238"/>
        <item x="970"/>
        <item x="659"/>
        <item x="176"/>
        <item x="536"/>
        <item x="766"/>
        <item x="718"/>
        <item x="350"/>
        <item x="946"/>
        <item x="243"/>
        <item x="581"/>
        <item x="75"/>
        <item x="568"/>
        <item x="609"/>
        <item x="835"/>
        <item x="222"/>
        <item x="746"/>
        <item x="652"/>
        <item x="545"/>
        <item x="559"/>
        <item x="73"/>
        <item x="576"/>
        <item x="517"/>
        <item x="885"/>
        <item x="512"/>
        <item x="645"/>
        <item x="165"/>
        <item x="926"/>
        <item x="366"/>
        <item x="360"/>
        <item x="765"/>
        <item x="181"/>
        <item x="137"/>
        <item x="290"/>
        <item x="739"/>
        <item x="628"/>
        <item x="468"/>
        <item x="454"/>
        <item x="638"/>
        <item x="973"/>
        <item x="643"/>
        <item x="874"/>
        <item x="811"/>
        <item x="844"/>
        <item x="378"/>
        <item x="416"/>
        <item x="27"/>
        <item x="374"/>
        <item x="401"/>
        <item x="414"/>
        <item x="256"/>
        <item x="385"/>
        <item x="314"/>
        <item x="291"/>
        <item x="849"/>
        <item x="487"/>
        <item x="927"/>
        <item x="780"/>
        <item x="795"/>
        <item x="490"/>
        <item x="95"/>
        <item x="713"/>
        <item x="335"/>
        <item x="352"/>
        <item x="561"/>
        <item x="370"/>
        <item x="316"/>
        <item x="712"/>
        <item x="968"/>
        <item x="178"/>
        <item x="528"/>
        <item x="742"/>
        <item x="364"/>
        <item x="324"/>
        <item x="881"/>
        <item x="883"/>
        <item x="719"/>
        <item x="382"/>
        <item x="498"/>
        <item x="66"/>
        <item x="207"/>
        <item x="597"/>
        <item x="334"/>
        <item x="947"/>
        <item x="752"/>
        <item x="479"/>
        <item x="294"/>
        <item x="502"/>
        <item x="567"/>
        <item x="80"/>
        <item x="951"/>
        <item x="814"/>
        <item x="758"/>
        <item x="4"/>
        <item x="6"/>
        <item x="257"/>
        <item x="896"/>
        <item x="863"/>
        <item x="461"/>
        <item x="699"/>
        <item x="189"/>
        <item x="579"/>
        <item x="505"/>
        <item x="415"/>
        <item x="852"/>
        <item x="278"/>
        <item x="488"/>
        <item x="21"/>
        <item x="404"/>
        <item x="221"/>
        <item x="941"/>
        <item x="611"/>
        <item x="945"/>
        <item x="732"/>
        <item x="706"/>
        <item x="43"/>
        <item x="767"/>
        <item x="286"/>
        <item x="168"/>
        <item x="639"/>
        <item x="244"/>
        <item x="705"/>
        <item x="723"/>
        <item x="531"/>
        <item x="261"/>
        <item x="12"/>
        <item x="704"/>
        <item x="142"/>
        <item x="174"/>
        <item x="798"/>
        <item x="266"/>
        <item x="457"/>
        <item x="226"/>
        <item x="449"/>
        <item x="365"/>
        <item x="437"/>
        <item x="806"/>
        <item x="39"/>
        <item x="448"/>
        <item x="785"/>
        <item x="557"/>
        <item x="642"/>
        <item x="191"/>
        <item x="338"/>
        <item x="20"/>
        <item x="499"/>
        <item x="511"/>
        <item x="15"/>
        <item x="755"/>
        <item x="776"/>
        <item x="325"/>
        <item x="419"/>
        <item x="312"/>
        <item x="932"/>
        <item x="481"/>
        <item x="473"/>
        <item x="251"/>
        <item x="65"/>
        <item x="729"/>
        <item x="46"/>
        <item x="272"/>
        <item x="678"/>
        <item x="371"/>
        <item x="812"/>
        <item x="715"/>
        <item x="213"/>
        <item x="903"/>
        <item x="667"/>
        <item x="707"/>
        <item x="358"/>
        <item x="164"/>
        <item x="888"/>
        <item x="861"/>
        <item x="858"/>
        <item x="88"/>
        <item x="403"/>
        <item x="622"/>
        <item x="135"/>
        <item x="666"/>
        <item x="236"/>
        <item x="97"/>
        <item x="122"/>
        <item x="267"/>
        <item x="657"/>
        <item x="309"/>
        <item x="604"/>
        <item x="553"/>
        <item x="253"/>
        <item x="0"/>
        <item x="783"/>
        <item x="958"/>
        <item x="726"/>
        <item x="287"/>
        <item x="949"/>
        <item x="252"/>
        <item x="152"/>
        <item x="963"/>
        <item x="138"/>
        <item x="474"/>
        <item x="635"/>
        <item x="411"/>
        <item x="555"/>
        <item x="241"/>
        <item x="805"/>
        <item x="908"/>
        <item x="391"/>
        <item x="47"/>
        <item x="671"/>
        <item x="156"/>
        <item x="196"/>
        <item x="850"/>
        <item x="442"/>
        <item x="891"/>
        <item x="603"/>
        <item x="714"/>
        <item x="111"/>
        <item x="737"/>
        <item x="476"/>
        <item x="340"/>
        <item x="853"/>
        <item x="686"/>
        <item x="249"/>
        <item x="669"/>
        <item x="684"/>
        <item x="681"/>
        <item x="82"/>
        <item x="526"/>
        <item x="956"/>
        <item x="379"/>
        <item x="482"/>
        <item x="427"/>
        <item x="906"/>
        <item x="418"/>
        <item x="501"/>
        <item x="322"/>
        <item x="544"/>
        <item x="842"/>
        <item x="617"/>
        <item x="163"/>
        <item x="948"/>
        <item x="920"/>
        <item x="728"/>
        <item x="210"/>
        <item x="721"/>
        <item x="828"/>
        <item x="346"/>
        <item x="298"/>
        <item x="584"/>
        <item x="772"/>
        <item x="347"/>
        <item x="250"/>
        <item x="631"/>
        <item x="193"/>
        <item x="183"/>
        <item x="769"/>
        <item x="878"/>
        <item x="232"/>
        <item x="563"/>
        <item x="969"/>
        <item x="523"/>
        <item x="954"/>
        <item x="64"/>
        <item x="634"/>
        <item x="580"/>
        <item x="105"/>
        <item x="56"/>
        <item x="595"/>
        <item x="9"/>
        <item x="548"/>
        <item x="233"/>
        <item x="389"/>
        <item x="819"/>
        <item x="656"/>
        <item x="93"/>
        <item x="802"/>
        <item x="120"/>
        <item x="711"/>
        <item x="882"/>
        <item x="529"/>
        <item x="629"/>
        <item x="69"/>
        <item x="510"/>
        <item x="110"/>
        <item x="691"/>
        <item x="651"/>
        <item x="900"/>
        <item x="944"/>
        <item x="2"/>
        <item x="855"/>
        <item x="759"/>
        <item x="212"/>
        <item x="550"/>
        <item x="778"/>
        <item x="203"/>
        <item x="493"/>
        <item x="897"/>
        <item x="227"/>
        <item x="701"/>
        <item x="276"/>
        <item x="219"/>
        <item x="907"/>
        <item x="774"/>
        <item x="748"/>
        <item x="242"/>
        <item x="724"/>
        <item x="124"/>
        <item x="395"/>
        <item x="62"/>
        <item x="914"/>
        <item x="115"/>
        <item x="421"/>
        <item x="921"/>
        <item x="862"/>
        <item x="808"/>
        <item x="503"/>
        <item x="447"/>
        <item x="464"/>
        <item x="50"/>
        <item x="61"/>
        <item x="305"/>
        <item x="269"/>
        <item x="786"/>
        <item x="964"/>
        <item x="274"/>
        <item x="240"/>
        <item x="363"/>
        <item x="524"/>
        <item x="892"/>
        <item x="113"/>
        <item x="573"/>
        <item x="162"/>
        <item x="68"/>
        <item x="208"/>
        <item x="486"/>
        <item x="650"/>
        <item x="658"/>
        <item x="695"/>
        <item x="24"/>
        <item t="default"/>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6">
        <item sd="0" x="0"/>
        <item sd="0" x="1"/>
        <item sd="0" x="2"/>
        <item sd="0" x="3"/>
        <item sd="0" x="4"/>
        <item t="default"/>
      </items>
    </pivotField>
  </pivotFields>
  <rowFields count="1">
    <field x="12"/>
  </rowFields>
  <rowItems count="3">
    <i>
      <x v="1"/>
    </i>
    <i>
      <x v="2"/>
    </i>
    <i>
      <x v="3"/>
    </i>
  </rowItems>
  <colFields count="1">
    <field x="-2"/>
  </colFields>
  <colItems count="2">
    <i>
      <x/>
    </i>
    <i i="1">
      <x v="1"/>
    </i>
  </colItems>
  <dataFields count="2">
    <dataField name="Sum of Sales Amount" fld="7" baseField="0" baseItem="0"/>
    <dataField name="Sum of Profit" fld="9" baseField="0"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 chart="15" format="8" series="1">
      <pivotArea type="data" outline="0" fieldPosition="0">
        <references count="1">
          <reference field="4294967294" count="1" selected="0">
            <x v="0"/>
          </reference>
        </references>
      </pivotArea>
    </chartFormat>
    <chartFormat chart="15"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6A71A36-CCB3-4BF7-9F8D-F5A2B874BF5E}" name="PivotTable26"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224:B229"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showAll="0"/>
    <pivotField showAll="0"/>
    <pivotField showAll="0"/>
    <pivotField axis="axisRow" showAll="0">
      <items count="6">
        <item x="2"/>
        <item x="0"/>
        <item x="3"/>
        <item x="4"/>
        <item x="1"/>
        <item t="default"/>
      </items>
    </pivotField>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8"/>
  </rowFields>
  <rowItems count="5">
    <i>
      <x/>
    </i>
    <i>
      <x v="1"/>
    </i>
    <i>
      <x v="2"/>
    </i>
    <i>
      <x v="3"/>
    </i>
    <i>
      <x v="4"/>
    </i>
  </rowItems>
  <colItems count="1">
    <i/>
  </colItems>
  <dataFields count="1">
    <dataField name="Sum of Profit"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2FA3D11C-E46C-499E-B5B6-D4A859A72DCB}" name="PivotTable37" cacheId="5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8">
  <location ref="A312:E318" firstHeaderRow="1" firstDataRow="2"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showAll="0"/>
    <pivotField showAll="0"/>
    <pivotField showAll="0"/>
    <pivotField axis="axisRow" showAll="0">
      <items count="6">
        <item x="2"/>
        <item x="0"/>
        <item x="3"/>
        <item x="4"/>
        <item x="1"/>
        <item t="default"/>
      </items>
    </pivotField>
    <pivotField dataField="1" showAll="0"/>
    <pivotField showAll="0" defaultSubtotal="0"/>
    <pivotField showAll="0" defaultSubtotal="0"/>
    <pivotField axis="axisCol" showAll="0" defaultSubtotal="0">
      <items count="5">
        <item x="0"/>
        <item x="1"/>
        <item x="2"/>
        <item x="3"/>
        <item x="4"/>
      </items>
    </pivotField>
  </pivotFields>
  <rowFields count="1">
    <field x="8"/>
  </rowFields>
  <rowItems count="5">
    <i>
      <x/>
    </i>
    <i>
      <x v="1"/>
    </i>
    <i>
      <x v="2"/>
    </i>
    <i>
      <x v="3"/>
    </i>
    <i>
      <x v="4"/>
    </i>
  </rowItems>
  <colFields count="1">
    <field x="12"/>
  </colFields>
  <colItems count="4">
    <i>
      <x v="1"/>
    </i>
    <i>
      <x v="2"/>
    </i>
    <i>
      <x v="3"/>
    </i>
    <i t="grand">
      <x/>
    </i>
  </colItems>
  <dataFields count="1">
    <dataField name="Average of Profit" fld="9" subtotal="average" baseField="8" baseItem="0"/>
  </dataFields>
  <chartFormats count="7">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2">
          <reference field="4294967294" count="1" selected="0">
            <x v="0"/>
          </reference>
          <reference field="12" count="1" selected="0">
            <x v="2"/>
          </reference>
        </references>
      </pivotArea>
    </chartFormat>
    <chartFormat chart="2" format="2" series="1">
      <pivotArea type="data" outline="0" fieldPosition="0">
        <references count="2">
          <reference field="4294967294" count="1" selected="0">
            <x v="0"/>
          </reference>
          <reference field="12" count="1" selected="0">
            <x v="3"/>
          </reference>
        </references>
      </pivotArea>
    </chartFormat>
    <chartFormat chart="5" format="6" series="1">
      <pivotArea type="data" outline="0" fieldPosition="0">
        <references count="2">
          <reference field="4294967294" count="1" selected="0">
            <x v="0"/>
          </reference>
          <reference field="12" count="1" selected="0">
            <x v="1"/>
          </reference>
        </references>
      </pivotArea>
    </chartFormat>
    <chartFormat chart="5" format="7" series="1">
      <pivotArea type="data" outline="0" fieldPosition="0">
        <references count="2">
          <reference field="4294967294" count="1" selected="0">
            <x v="0"/>
          </reference>
          <reference field="12" count="1" selected="0">
            <x v="2"/>
          </reference>
        </references>
      </pivotArea>
    </chartFormat>
    <chartFormat chart="5" format="8" series="1">
      <pivotArea type="data" outline="0" fieldPosition="0">
        <references count="2">
          <reference field="4294967294" count="1" selected="0">
            <x v="0"/>
          </reference>
          <reference field="12" count="1" selected="0">
            <x v="3"/>
          </reference>
        </references>
      </pivotArea>
    </chartFormat>
    <chartFormat chart="2" format="3" series="1">
      <pivotArea type="data" outline="0" fieldPosition="0">
        <references count="2">
          <reference field="4294967294" count="1" selected="0">
            <x v="0"/>
          </reference>
          <reference field="1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2E51C7C-52F8-4743-8356-3ACE1E1C962F}" name="PivotTable9"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A87:B90"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axis="axisRow" showAll="0" sortType="ascending">
      <items count="4">
        <item x="1"/>
        <item x="2"/>
        <item x="0"/>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4"/>
  </rowFields>
  <rowItems count="3">
    <i>
      <x v="2"/>
    </i>
    <i>
      <x/>
    </i>
    <i>
      <x v="1"/>
    </i>
  </rowItems>
  <colItems count="1">
    <i/>
  </colItems>
  <dataFields count="1">
    <dataField name="Sum of Discount (%)" fld="8" baseField="0" baseItem="0"/>
  </dataFields>
  <chartFormats count="1">
    <chartFormat chart="2"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DD118983-37B6-4746-BE95-8455BCA85404}" name="PivotTable29"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196:B201"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showAll="0"/>
    <pivotField showAll="0"/>
    <pivotField showAll="0"/>
    <pivotField axis="axisRow" showAll="0">
      <items count="6">
        <item x="2"/>
        <item x="0"/>
        <item x="3"/>
        <item x="4"/>
        <item x="1"/>
        <item t="default"/>
      </items>
    </pivotField>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8"/>
  </rowFields>
  <rowItems count="5">
    <i>
      <x/>
    </i>
    <i>
      <x v="1"/>
    </i>
    <i>
      <x v="2"/>
    </i>
    <i>
      <x v="3"/>
    </i>
    <i>
      <x v="4"/>
    </i>
  </rowItems>
  <colItems count="1">
    <i/>
  </colItems>
  <dataFields count="1">
    <dataField name="Sum of Profit"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069C7169-918D-4873-9A09-355C667E920D}" name="PivotTable32"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81:C298" firstHeaderRow="1" firstDataRow="1" firstDataCol="0"/>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showAll="0"/>
    <pivotField showAll="0"/>
    <pivotField showAll="0"/>
    <pivotField showAll="0"/>
    <pivotField showAll="0"/>
    <pivotField showAll="0" defaultSubtotal="0"/>
    <pivotField showAll="0" defaultSubtotal="0"/>
    <pivotField showAll="0" defaultSubtotal="0">
      <items count="5">
        <item x="0"/>
        <item x="1"/>
        <item x="2"/>
        <item x="3"/>
        <item x="4"/>
      </items>
    </pivotField>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ACF67D4E-6657-4098-B06F-7B95520E6446}" name="PivotTable19"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181:B184"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axis="axisRow" showAll="0">
      <items count="4">
        <item x="1"/>
        <item x="2"/>
        <item x="0"/>
        <item t="default"/>
      </items>
    </pivotField>
    <pivotField showAll="0"/>
    <pivotField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4"/>
  </rowFields>
  <rowItems count="3">
    <i>
      <x/>
    </i>
    <i>
      <x v="1"/>
    </i>
    <i>
      <x v="2"/>
    </i>
  </rowItems>
  <colItems count="1">
    <i/>
  </colItems>
  <dataFields count="1">
    <dataField name="Sum of Sales Amount"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B58CC1-62EE-4461-B89E-4792121E4697}" name="PivotTable8"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9">
  <location ref="A77:B82"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showAll="0"/>
    <pivotField showAll="0"/>
    <pivotField dataField="1" showAll="0"/>
    <pivotField axis="axisRow" showAll="0" sortType="ascending">
      <items count="6">
        <item x="2"/>
        <item x="0"/>
        <item x="3"/>
        <item x="4"/>
        <item x="1"/>
        <item t="default"/>
      </items>
      <autoSortScope>
        <pivotArea dataOnly="0" outline="0" fieldPosition="0">
          <references count="1">
            <reference field="4294967294" count="1" selected="0">
              <x v="0"/>
            </reference>
          </references>
        </pivotArea>
      </autoSortScope>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8"/>
  </rowFields>
  <rowItems count="5">
    <i>
      <x v="1"/>
    </i>
    <i>
      <x/>
    </i>
    <i>
      <x v="3"/>
    </i>
    <i>
      <x v="4"/>
    </i>
    <i>
      <x v="2"/>
    </i>
  </rowItems>
  <colItems count="1">
    <i/>
  </colItems>
  <dataFields count="1">
    <dataField name="Sum of Sales Amount" fld="7" baseField="0" baseItem="0"/>
  </dataField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8195AC1E-3ADC-482B-A3C2-9929E2B545F6}" name="PivotTable24"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69:B278" firstHeaderRow="1" firstDataRow="1"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axis="axisRow" showAll="0" sortType="descending">
      <items count="9">
        <item x="3"/>
        <item x="2"/>
        <item x="7"/>
        <item x="0"/>
        <item x="5"/>
        <item x="4"/>
        <item x="1"/>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defaultSubtotal="0"/>
    <pivotField showAll="0" defaultSubtotal="0"/>
    <pivotField showAll="0" defaultSubtotal="0">
      <items count="5">
        <item x="0"/>
        <item x="1"/>
        <item x="2"/>
        <item x="3"/>
        <item x="4"/>
      </items>
    </pivotField>
  </pivotFields>
  <rowFields count="1">
    <field x="5"/>
  </rowFields>
  <rowItems count="9">
    <i>
      <x v="4"/>
    </i>
    <i>
      <x v="1"/>
    </i>
    <i>
      <x/>
    </i>
    <i>
      <x v="5"/>
    </i>
    <i>
      <x v="2"/>
    </i>
    <i>
      <x v="7"/>
    </i>
    <i>
      <x v="6"/>
    </i>
    <i>
      <x v="3"/>
    </i>
    <i t="grand">
      <x/>
    </i>
  </rowItems>
  <colItems count="1">
    <i/>
  </colItems>
  <dataFields count="1">
    <dataField name="Sum of Profit"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4CA50BBA-FD48-4E56-AD1C-9D62DB0A1EEC}" name="PivotTable17" cacheId="5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J1203:L1220" firstHeaderRow="1" firstDataRow="1" firstDataCol="0"/>
  <pivotFields count="13">
    <pivotField compact="0" outline="0" showAll="0"/>
    <pivotField compact="0" numFmtId="164" outline="0"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compact="0" outline="0" showAll="0">
      <items count="5">
        <item x="0"/>
        <item x="2"/>
        <item x="3"/>
        <item x="1"/>
        <item t="default"/>
      </items>
    </pivotField>
    <pivotField compact="0" outline="0" showAll="0"/>
    <pivotField compact="0" outline="0" showAll="0">
      <items count="4">
        <item x="1"/>
        <item x="2"/>
        <item x="0"/>
        <item t="default"/>
      </items>
    </pivotField>
    <pivotField compact="0" outline="0" showAll="0"/>
    <pivotField compact="0" outline="0" showAll="0"/>
    <pivotField compact="0" outline="0" showAll="0"/>
    <pivotField compact="0" outline="0" showAll="0"/>
    <pivotField compact="0" outline="0" showAll="0"/>
    <pivotField compact="0" outline="0" showAll="0">
      <items count="15">
        <item x="0"/>
        <item x="1"/>
        <item x="2"/>
        <item x="3"/>
        <item x="4"/>
        <item x="5"/>
        <item x="6"/>
        <item x="7"/>
        <item x="8"/>
        <item x="9"/>
        <item x="10"/>
        <item x="11"/>
        <item x="12"/>
        <item x="13"/>
        <item t="default"/>
      </items>
    </pivotField>
    <pivotField compact="0" outline="0" showAll="0">
      <items count="7">
        <item x="0"/>
        <item x="1"/>
        <item x="2"/>
        <item x="3"/>
        <item x="4"/>
        <item x="5"/>
        <item t="default"/>
      </items>
    </pivotField>
    <pivotField compact="0" outline="0" showAll="0">
      <items count="6">
        <item x="0"/>
        <item x="1"/>
        <item x="2"/>
        <item x="3"/>
        <item x="4"/>
        <item t="default"/>
      </items>
    </pivotField>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46B4EF20-116D-4785-848A-3AC7CA7A8840}" name="PivotTable4"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5">
  <location ref="A26:B35"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axis="axisRow" showAll="0" sortType="ascending">
      <items count="9">
        <item x="6"/>
        <item x="1"/>
        <item x="4"/>
        <item x="5"/>
        <item x="0"/>
        <item x="7"/>
        <item x="2"/>
        <item x="3"/>
        <item t="default"/>
      </items>
      <autoSortScope>
        <pivotArea dataOnly="0" outline="0" fieldPosition="0">
          <references count="1">
            <reference field="4294967294" count="1" selected="0">
              <x v="0"/>
            </reference>
          </references>
        </pivotArea>
      </autoSortScope>
    </pivotField>
    <pivotField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5"/>
  </rowFields>
  <rowItems count="9">
    <i>
      <x v="4"/>
    </i>
    <i>
      <x/>
    </i>
    <i>
      <x v="7"/>
    </i>
    <i>
      <x v="5"/>
    </i>
    <i>
      <x v="1"/>
    </i>
    <i>
      <x v="2"/>
    </i>
    <i>
      <x v="6"/>
    </i>
    <i>
      <x v="3"/>
    </i>
    <i t="grand">
      <x/>
    </i>
  </rowItems>
  <colItems count="1">
    <i/>
  </colItems>
  <dataFields count="1">
    <dataField name="Sum of Sales Amount" fld="7" baseField="0" baseItem="0"/>
  </dataFields>
  <chartFormats count="29">
    <chartFormat chart="18" format="0" series="1">
      <pivotArea type="data" outline="0" fieldPosition="0">
        <references count="1">
          <reference field="4294967294" count="1" selected="0">
            <x v="0"/>
          </reference>
        </references>
      </pivotArea>
    </chartFormat>
    <chartFormat chart="29" format="5" series="1">
      <pivotArea type="data" outline="0" fieldPosition="0">
        <references count="1">
          <reference field="4294967294" count="1" selected="0">
            <x v="0"/>
          </reference>
        </references>
      </pivotArea>
    </chartFormat>
    <chartFormat chart="30" format="6" series="1">
      <pivotArea type="data" outline="0" fieldPosition="0">
        <references count="1">
          <reference field="4294967294" count="1" selected="0">
            <x v="0"/>
          </reference>
        </references>
      </pivotArea>
    </chartFormat>
    <chartFormat chart="31" format="7" series="1">
      <pivotArea type="data" outline="0" fieldPosition="0">
        <references count="1">
          <reference field="4294967294" count="1" selected="0">
            <x v="0"/>
          </reference>
        </references>
      </pivotArea>
    </chartFormat>
    <chartFormat chart="33" format="7" series="1">
      <pivotArea type="data" outline="0" fieldPosition="0">
        <references count="1">
          <reference field="4294967294" count="1" selected="0">
            <x v="0"/>
          </reference>
        </references>
      </pivotArea>
    </chartFormat>
    <chartFormat chart="36" format="6" series="1">
      <pivotArea type="data" outline="0" fieldPosition="0">
        <references count="1">
          <reference field="4294967294" count="1" selected="0">
            <x v="0"/>
          </reference>
        </references>
      </pivotArea>
    </chartFormat>
    <chartFormat chart="28" format="7" series="1">
      <pivotArea type="data" outline="0" fieldPosition="0">
        <references count="1">
          <reference field="4294967294" count="1" selected="0">
            <x v="0"/>
          </reference>
        </references>
      </pivotArea>
    </chartFormat>
    <chartFormat chart="41" format="1" series="1">
      <pivotArea type="data" outline="0" fieldPosition="0">
        <references count="1">
          <reference field="4294967294" count="1" selected="0">
            <x v="0"/>
          </reference>
        </references>
      </pivotArea>
    </chartFormat>
    <chartFormat chart="42" format="2" series="1">
      <pivotArea type="data" outline="0" fieldPosition="0">
        <references count="1">
          <reference field="4294967294" count="1" selected="0">
            <x v="0"/>
          </reference>
        </references>
      </pivotArea>
    </chartFormat>
    <chartFormat chart="43" format="3" series="1">
      <pivotArea type="data" outline="0" fieldPosition="0">
        <references count="1">
          <reference field="4294967294" count="1" selected="0">
            <x v="0"/>
          </reference>
        </references>
      </pivotArea>
    </chartFormat>
    <chartFormat chart="47" format="2" series="1">
      <pivotArea type="data" outline="0" fieldPosition="0">
        <references count="1">
          <reference field="4294967294" count="1" selected="0">
            <x v="0"/>
          </reference>
        </references>
      </pivotArea>
    </chartFormat>
    <chartFormat chart="48" format="0" series="1">
      <pivotArea type="data" outline="0" fieldPosition="0">
        <references count="1">
          <reference field="4294967294" count="1" selected="0">
            <x v="0"/>
          </reference>
        </references>
      </pivotArea>
    </chartFormat>
    <chartFormat chart="48" format="1">
      <pivotArea type="data" outline="0" fieldPosition="0">
        <references count="2">
          <reference field="4294967294" count="1" selected="0">
            <x v="0"/>
          </reference>
          <reference field="5" count="1" selected="0">
            <x v="4"/>
          </reference>
        </references>
      </pivotArea>
    </chartFormat>
    <chartFormat chart="48" format="2">
      <pivotArea type="data" outline="0" fieldPosition="0">
        <references count="2">
          <reference field="4294967294" count="1" selected="0">
            <x v="0"/>
          </reference>
          <reference field="5" count="1" selected="0">
            <x v="0"/>
          </reference>
        </references>
      </pivotArea>
    </chartFormat>
    <chartFormat chart="48" format="3">
      <pivotArea type="data" outline="0" fieldPosition="0">
        <references count="2">
          <reference field="4294967294" count="1" selected="0">
            <x v="0"/>
          </reference>
          <reference field="5" count="1" selected="0">
            <x v="7"/>
          </reference>
        </references>
      </pivotArea>
    </chartFormat>
    <chartFormat chart="48" format="4">
      <pivotArea type="data" outline="0" fieldPosition="0">
        <references count="2">
          <reference field="4294967294" count="1" selected="0">
            <x v="0"/>
          </reference>
          <reference field="5" count="1" selected="0">
            <x v="5"/>
          </reference>
        </references>
      </pivotArea>
    </chartFormat>
    <chartFormat chart="48" format="5">
      <pivotArea type="data" outline="0" fieldPosition="0">
        <references count="2">
          <reference field="4294967294" count="1" selected="0">
            <x v="0"/>
          </reference>
          <reference field="5" count="1" selected="0">
            <x v="1"/>
          </reference>
        </references>
      </pivotArea>
    </chartFormat>
    <chartFormat chart="48" format="6">
      <pivotArea type="data" outline="0" fieldPosition="0">
        <references count="2">
          <reference field="4294967294" count="1" selected="0">
            <x v="0"/>
          </reference>
          <reference field="5" count="1" selected="0">
            <x v="2"/>
          </reference>
        </references>
      </pivotArea>
    </chartFormat>
    <chartFormat chart="48" format="7">
      <pivotArea type="data" outline="0" fieldPosition="0">
        <references count="2">
          <reference field="4294967294" count="1" selected="0">
            <x v="0"/>
          </reference>
          <reference field="5" count="1" selected="0">
            <x v="6"/>
          </reference>
        </references>
      </pivotArea>
    </chartFormat>
    <chartFormat chart="48" format="8">
      <pivotArea type="data" outline="0" fieldPosition="0">
        <references count="2">
          <reference field="4294967294" count="1" selected="0">
            <x v="0"/>
          </reference>
          <reference field="5" count="1" selected="0">
            <x v="3"/>
          </reference>
        </references>
      </pivotArea>
    </chartFormat>
    <chartFormat chart="54" format="19" series="1">
      <pivotArea type="data" outline="0" fieldPosition="0">
        <references count="1">
          <reference field="4294967294" count="1" selected="0">
            <x v="0"/>
          </reference>
        </references>
      </pivotArea>
    </chartFormat>
    <chartFormat chart="54" format="28">
      <pivotArea type="data" outline="0" fieldPosition="0">
        <references count="2">
          <reference field="4294967294" count="1" selected="0">
            <x v="0"/>
          </reference>
          <reference field="5" count="1" selected="0">
            <x v="4"/>
          </reference>
        </references>
      </pivotArea>
    </chartFormat>
    <chartFormat chart="54" format="29">
      <pivotArea type="data" outline="0" fieldPosition="0">
        <references count="2">
          <reference field="4294967294" count="1" selected="0">
            <x v="0"/>
          </reference>
          <reference field="5" count="1" selected="0">
            <x v="0"/>
          </reference>
        </references>
      </pivotArea>
    </chartFormat>
    <chartFormat chart="54" format="30">
      <pivotArea type="data" outline="0" fieldPosition="0">
        <references count="2">
          <reference field="4294967294" count="1" selected="0">
            <x v="0"/>
          </reference>
          <reference field="5" count="1" selected="0">
            <x v="7"/>
          </reference>
        </references>
      </pivotArea>
    </chartFormat>
    <chartFormat chart="54" format="31">
      <pivotArea type="data" outline="0" fieldPosition="0">
        <references count="2">
          <reference field="4294967294" count="1" selected="0">
            <x v="0"/>
          </reference>
          <reference field="5" count="1" selected="0">
            <x v="5"/>
          </reference>
        </references>
      </pivotArea>
    </chartFormat>
    <chartFormat chart="54" format="32">
      <pivotArea type="data" outline="0" fieldPosition="0">
        <references count="2">
          <reference field="4294967294" count="1" selected="0">
            <x v="0"/>
          </reference>
          <reference field="5" count="1" selected="0">
            <x v="1"/>
          </reference>
        </references>
      </pivotArea>
    </chartFormat>
    <chartFormat chart="54" format="33">
      <pivotArea type="data" outline="0" fieldPosition="0">
        <references count="2">
          <reference field="4294967294" count="1" selected="0">
            <x v="0"/>
          </reference>
          <reference field="5" count="1" selected="0">
            <x v="2"/>
          </reference>
        </references>
      </pivotArea>
    </chartFormat>
    <chartFormat chart="54" format="34">
      <pivotArea type="data" outline="0" fieldPosition="0">
        <references count="2">
          <reference field="4294967294" count="1" selected="0">
            <x v="0"/>
          </reference>
          <reference field="5" count="1" selected="0">
            <x v="6"/>
          </reference>
        </references>
      </pivotArea>
    </chartFormat>
    <chartFormat chart="54" format="35">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A6CBA2AE-6583-4CC4-8505-BC4AD5D1285D}" name="PivotTable20" cacheId="5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J1230:K1237" firstHeaderRow="1" firstDataRow="1" firstDataCol="1"/>
  <pivotFields count="13">
    <pivotField compact="0" outline="0" showAll="0"/>
    <pivotField compact="0" numFmtId="164" outline="0"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compact="0" outline="0" showAll="0">
      <items count="5">
        <item x="0"/>
        <item x="2"/>
        <item x="3"/>
        <item x="1"/>
        <item t="default"/>
      </items>
    </pivotField>
    <pivotField axis="axisRow" compact="0" outline="0" showAll="0">
      <items count="7">
        <item x="4"/>
        <item x="2"/>
        <item x="5"/>
        <item x="1"/>
        <item x="0"/>
        <item x="3"/>
        <item t="default"/>
      </items>
    </pivotField>
    <pivotField compact="0" outline="0" showAll="0">
      <items count="4">
        <item x="1"/>
        <item x="2"/>
        <item x="0"/>
        <item t="default"/>
      </items>
    </pivotField>
    <pivotField compact="0" outline="0" showAll="0"/>
    <pivotField compact="0" outline="0" showAll="0"/>
    <pivotField dataField="1" compact="0" outline="0" showAll="0"/>
    <pivotField compact="0" outline="0" showAll="0"/>
    <pivotField compact="0" outline="0" showAll="0"/>
    <pivotField compact="0" outline="0" showAll="0">
      <items count="15">
        <item x="0"/>
        <item x="1"/>
        <item x="2"/>
        <item x="3"/>
        <item x="4"/>
        <item x="5"/>
        <item x="6"/>
        <item x="7"/>
        <item x="8"/>
        <item x="9"/>
        <item x="10"/>
        <item x="11"/>
        <item x="12"/>
        <item x="13"/>
        <item t="default"/>
      </items>
    </pivotField>
    <pivotField compact="0" outline="0" showAll="0">
      <items count="7">
        <item x="0"/>
        <item x="1"/>
        <item x="2"/>
        <item x="3"/>
        <item x="4"/>
        <item x="5"/>
        <item t="default"/>
      </items>
    </pivotField>
    <pivotField compact="0" outline="0" showAll="0">
      <items count="6">
        <item x="0"/>
        <item x="1"/>
        <item x="2"/>
        <item x="3"/>
        <item x="4"/>
        <item t="default"/>
      </items>
    </pivotField>
  </pivotFields>
  <rowFields count="1">
    <field x="3"/>
  </rowFields>
  <rowItems count="7">
    <i>
      <x/>
    </i>
    <i>
      <x v="1"/>
    </i>
    <i>
      <x v="2"/>
    </i>
    <i>
      <x v="3"/>
    </i>
    <i>
      <x v="4"/>
    </i>
    <i>
      <x v="5"/>
    </i>
    <i t="grand">
      <x/>
    </i>
  </rowItems>
  <colItems count="1">
    <i/>
  </colItems>
  <dataFields count="1">
    <dataField name="Sum of Sales Amount"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8D79AE5F-8D62-4E1D-BC68-A483AC5D6C9F}" name="PivotTable23"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190:B193"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axis="axisRow" showAll="0">
      <items count="4">
        <item x="1"/>
        <item x="2"/>
        <item x="0"/>
        <item t="default"/>
      </items>
    </pivotField>
    <pivotField showAll="0"/>
    <pivotField showAll="0"/>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4"/>
  </rowFields>
  <rowItems count="3">
    <i>
      <x/>
    </i>
    <i>
      <x v="1"/>
    </i>
    <i>
      <x v="2"/>
    </i>
  </rowItems>
  <colItems count="1">
    <i/>
  </colItems>
  <dataFields count="1">
    <dataField name="Sum of Profit" fld="9"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FC838358-9C5F-48FC-BE29-0426A0F586DB}" name="PivotTable27"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232:B237" firstHeaderRow="1" firstDataRow="1"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showAll="0"/>
    <pivotField showAll="0"/>
    <pivotField showAll="0"/>
    <pivotField axis="axisRow" showAll="0">
      <items count="6">
        <item x="2"/>
        <item x="0"/>
        <item x="3"/>
        <item x="4"/>
        <item x="1"/>
        <item t="default"/>
      </items>
    </pivotField>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8"/>
  </rowFields>
  <rowItems count="5">
    <i>
      <x/>
    </i>
    <i>
      <x v="1"/>
    </i>
    <i>
      <x v="2"/>
    </i>
    <i>
      <x v="3"/>
    </i>
    <i>
      <x v="4"/>
    </i>
  </rowItems>
  <colItems count="1">
    <i/>
  </colItems>
  <dataFields count="1">
    <dataField name="Sum of Profit"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8CD05DD3-C0D2-4B43-9DB4-91A8863129F6}" name="PivotTable7"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2">
  <location ref="A65:C68" firstHeaderRow="0"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axis="axisRow" showAll="0">
      <items count="4">
        <item x="1"/>
        <item x="2"/>
        <item x="0"/>
        <item t="default"/>
      </items>
    </pivotField>
    <pivotField showAll="0"/>
    <pivotField dataField="1" showAll="0">
      <items count="25">
        <item x="9"/>
        <item x="7"/>
        <item x="19"/>
        <item x="8"/>
        <item x="10"/>
        <item x="20"/>
        <item x="15"/>
        <item x="12"/>
        <item x="14"/>
        <item x="16"/>
        <item x="17"/>
        <item x="13"/>
        <item x="2"/>
        <item x="0"/>
        <item x="3"/>
        <item x="22"/>
        <item x="4"/>
        <item x="6"/>
        <item x="11"/>
        <item x="5"/>
        <item x="21"/>
        <item x="18"/>
        <item x="1"/>
        <item x="23"/>
        <item t="default"/>
      </items>
    </pivotField>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4"/>
  </rowFields>
  <rowItems count="3">
    <i>
      <x/>
    </i>
    <i>
      <x v="1"/>
    </i>
    <i>
      <x v="2"/>
    </i>
  </rowItems>
  <colFields count="1">
    <field x="-2"/>
  </colFields>
  <colItems count="2">
    <i>
      <x/>
    </i>
    <i i="1">
      <x v="1"/>
    </i>
  </colItems>
  <dataFields count="2">
    <dataField name="Sum of Sales Amount" fld="7" baseField="0" baseItem="0"/>
    <dataField name="Sum of Quantity Sold" fld="6" baseField="0" baseItem="0"/>
  </dataFields>
  <chartFormats count="16">
    <chartFormat chart="35" format="10" series="1">
      <pivotArea type="data" outline="0" fieldPosition="0">
        <references count="1">
          <reference field="4294967294" count="1" selected="0">
            <x v="0"/>
          </reference>
        </references>
      </pivotArea>
    </chartFormat>
    <chartFormat chart="35" format="11" series="1">
      <pivotArea type="data" outline="0" fieldPosition="0">
        <references count="1">
          <reference field="4294967294" count="1" selected="0">
            <x v="1"/>
          </reference>
        </references>
      </pivotArea>
    </chartFormat>
    <chartFormat chart="36" format="12" series="1">
      <pivotArea type="data" outline="0" fieldPosition="0">
        <references count="1">
          <reference field="4294967294" count="1" selected="0">
            <x v="0"/>
          </reference>
        </references>
      </pivotArea>
    </chartFormat>
    <chartFormat chart="36" format="13" series="1">
      <pivotArea type="data" outline="0" fieldPosition="0">
        <references count="1">
          <reference field="4294967294" count="1" selected="0">
            <x v="1"/>
          </reference>
        </references>
      </pivotArea>
    </chartFormat>
    <chartFormat chart="37" format="14" series="1">
      <pivotArea type="data" outline="0" fieldPosition="0">
        <references count="1">
          <reference field="4294967294" count="1" selected="0">
            <x v="0"/>
          </reference>
        </references>
      </pivotArea>
    </chartFormat>
    <chartFormat chart="37" format="15" series="1">
      <pivotArea type="data" outline="0" fieldPosition="0">
        <references count="1">
          <reference field="4294967294" count="1" selected="0">
            <x v="1"/>
          </reference>
        </references>
      </pivotArea>
    </chartFormat>
    <chartFormat chart="40" format="14" series="1">
      <pivotArea type="data" outline="0" fieldPosition="0">
        <references count="1">
          <reference field="4294967294" count="1" selected="0">
            <x v="0"/>
          </reference>
        </references>
      </pivotArea>
    </chartFormat>
    <chartFormat chart="40" format="15" series="1">
      <pivotArea type="data" outline="0" fieldPosition="0">
        <references count="1">
          <reference field="4294967294" count="1" selected="0">
            <x v="1"/>
          </reference>
        </references>
      </pivotArea>
    </chartFormat>
    <chartFormat chart="25" format="2" series="1">
      <pivotArea type="data" outline="0" fieldPosition="0">
        <references count="1">
          <reference field="4294967294" count="1" selected="0">
            <x v="0"/>
          </reference>
        </references>
      </pivotArea>
    </chartFormat>
    <chartFormat chart="25" format="3" series="1">
      <pivotArea type="data" outline="0" fieldPosition="0">
        <references count="1">
          <reference field="4294967294" count="1" selected="0">
            <x v="1"/>
          </reference>
        </references>
      </pivotArea>
    </chartFormat>
    <chartFormat chart="33" format="22" series="1">
      <pivotArea type="data" outline="0" fieldPosition="0">
        <references count="1">
          <reference field="4294967294" count="1" selected="0">
            <x v="0"/>
          </reference>
        </references>
      </pivotArea>
    </chartFormat>
    <chartFormat chart="33" format="23" series="1">
      <pivotArea type="data" outline="0" fieldPosition="0">
        <references count="1">
          <reference field="4294967294" count="1" selected="0">
            <x v="1"/>
          </reference>
        </references>
      </pivotArea>
    </chartFormat>
    <chartFormat chart="44" format="26" series="1">
      <pivotArea type="data" outline="0" fieldPosition="0">
        <references count="1">
          <reference field="4294967294" count="1" selected="0">
            <x v="0"/>
          </reference>
        </references>
      </pivotArea>
    </chartFormat>
    <chartFormat chart="44" format="27" series="1">
      <pivotArea type="data" outline="0" fieldPosition="0">
        <references count="1">
          <reference field="4294967294" count="1" selected="0">
            <x v="1"/>
          </reference>
        </references>
      </pivotArea>
    </chartFormat>
    <chartFormat chart="51" format="30" series="1">
      <pivotArea type="data" outline="0" fieldPosition="0">
        <references count="1">
          <reference field="4294967294" count="1" selected="0">
            <x v="0"/>
          </reference>
        </references>
      </pivotArea>
    </chartFormat>
    <chartFormat chart="51" format="3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1C3CA110-485D-4241-9BD0-A7CB7AACD1AA}" name="PivotTable2"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1">
  <location ref="A9:B10" firstHeaderRow="0" firstDataRow="1" firstDataCol="0"/>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pivotField showAll="0"/>
    <pivotField showAll="0"/>
    <pivotField dataField="1"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Items count="1">
    <i/>
  </rowItems>
  <colFields count="1">
    <field x="-2"/>
  </colFields>
  <colItems count="2">
    <i>
      <x/>
    </i>
    <i i="1">
      <x v="1"/>
    </i>
  </colItems>
  <dataFields count="2">
    <dataField name="Sum of Sales Amount" fld="7" baseField="0" baseItem="0"/>
    <dataField name="Sum of Profit" fld="9" baseField="0" baseItem="0"/>
  </dataFields>
  <chartFormats count="10">
    <chartFormat chart="26" format="6" series="1">
      <pivotArea type="data" outline="0" fieldPosition="0">
        <references count="1">
          <reference field="4294967294" count="1" selected="0">
            <x v="0"/>
          </reference>
        </references>
      </pivotArea>
    </chartFormat>
    <chartFormat chart="27" format="7" series="1">
      <pivotArea type="data" outline="0" fieldPosition="0">
        <references count="1">
          <reference field="4294967294" count="1" selected="0">
            <x v="0"/>
          </reference>
        </references>
      </pivotArea>
    </chartFormat>
    <chartFormat chart="28" format="8" series="1">
      <pivotArea type="data" outline="0" fieldPosition="0">
        <references count="1">
          <reference field="4294967294" count="1" selected="0">
            <x v="0"/>
          </reference>
        </references>
      </pivotArea>
    </chartFormat>
    <chartFormat chart="33" format="7"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1"/>
          </reference>
        </references>
      </pivotArea>
    </chartFormat>
    <chartFormat chart="20" format="9" series="1">
      <pivotArea type="data" outline="0" fieldPosition="0">
        <references count="1">
          <reference field="4294967294" count="1" selected="0">
            <x v="0"/>
          </reference>
        </references>
      </pivotArea>
    </chartFormat>
    <chartFormat chart="20" format="10" series="1">
      <pivotArea type="data" outline="0" fieldPosition="0">
        <references count="1">
          <reference field="4294967294" count="1" selected="0">
            <x v="1"/>
          </reference>
        </references>
      </pivotArea>
    </chartFormat>
    <chartFormat chart="39" format="13" series="1">
      <pivotArea type="data" outline="0" fieldPosition="0">
        <references count="1">
          <reference field="4294967294" count="1" selected="0">
            <x v="0"/>
          </reference>
        </references>
      </pivotArea>
    </chartFormat>
    <chartFormat chart="39" format="14"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9518CF2A-D22A-453D-9E66-E945174ACD62}" name="PivotTable12" cacheId="5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J169:K173" firstHeaderRow="1" firstDataRow="1" firstDataCol="1"/>
  <pivotFields count="13">
    <pivotField compact="0" outline="0" showAll="0"/>
    <pivotField compact="0" numFmtId="164" outline="0"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compact="0" outline="0" showAll="0">
      <items count="5">
        <item x="0"/>
        <item x="2"/>
        <item x="3"/>
        <item x="1"/>
        <item t="default"/>
      </items>
    </pivotField>
    <pivotField compact="0" outline="0" showAll="0"/>
    <pivotField axis="axisRow" compact="0" outline="0" showAll="0">
      <items count="4">
        <item x="1"/>
        <item x="2"/>
        <item x="0"/>
        <item t="default"/>
      </items>
    </pivotField>
    <pivotField compact="0" outline="0" showAll="0"/>
    <pivotField compact="0" outline="0" showAll="0"/>
    <pivotField compact="0" outline="0" showAll="0"/>
    <pivotField dataField="1" compact="0" outline="0" showAll="0"/>
    <pivotField compact="0" outline="0" showAll="0"/>
    <pivotField compact="0" outline="0" showAll="0">
      <items count="15">
        <item x="0"/>
        <item x="1"/>
        <item x="2"/>
        <item x="3"/>
        <item x="4"/>
        <item x="5"/>
        <item x="6"/>
        <item x="7"/>
        <item x="8"/>
        <item x="9"/>
        <item x="10"/>
        <item x="11"/>
        <item x="12"/>
        <item x="13"/>
        <item t="default"/>
      </items>
    </pivotField>
    <pivotField compact="0" outline="0" showAll="0">
      <items count="7">
        <item x="0"/>
        <item x="1"/>
        <item x="2"/>
        <item x="3"/>
        <item x="4"/>
        <item x="5"/>
        <item t="default"/>
      </items>
    </pivotField>
    <pivotField compact="0" outline="0" showAll="0">
      <items count="6">
        <item x="0"/>
        <item x="1"/>
        <item x="2"/>
        <item x="3"/>
        <item x="4"/>
        <item t="default"/>
      </items>
    </pivotField>
  </pivotFields>
  <rowFields count="1">
    <field x="4"/>
  </rowFields>
  <rowItems count="4">
    <i>
      <x/>
    </i>
    <i>
      <x v="1"/>
    </i>
    <i>
      <x v="2"/>
    </i>
    <i t="grand">
      <x/>
    </i>
  </rowItems>
  <colItems count="1">
    <i/>
  </colItems>
  <dataFields count="1">
    <dataField name="Sum of Discount (%)" fld="8"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D34334C0-493A-4794-A176-42158DA94F80}" name="PivotTable10"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A108:B113"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showAll="0"/>
    <pivotField dataField="1" showAll="0"/>
    <pivotField showAll="0"/>
    <pivotField axis="axisRow" showAll="0" sortType="ascending">
      <items count="6">
        <item x="2"/>
        <item x="0"/>
        <item x="3"/>
        <item x="4"/>
        <item x="1"/>
        <item t="default"/>
      </items>
      <autoSortScope>
        <pivotArea dataOnly="0" outline="0" fieldPosition="0">
          <references count="1">
            <reference field="4294967294" count="1" selected="0">
              <x v="0"/>
            </reference>
          </references>
        </pivotArea>
      </autoSortScope>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8"/>
  </rowFields>
  <rowItems count="5">
    <i>
      <x/>
    </i>
    <i>
      <x v="4"/>
    </i>
    <i>
      <x v="1"/>
    </i>
    <i>
      <x v="2"/>
    </i>
    <i>
      <x v="3"/>
    </i>
  </rowItems>
  <colItems count="1">
    <i/>
  </colItems>
  <dataFields count="1">
    <dataField name="Sum of Quantity Sold" fld="6" baseField="0" baseItem="0"/>
  </dataFields>
  <chartFormats count="1">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6BC7ED-91F4-4C97-92CB-8F2854CCA70E}" name="PivotTable6"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A47:D49" firstHeaderRow="1" firstDataRow="2"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axis="axisCol" showAll="0" sortType="descending">
      <items count="4">
        <item x="1"/>
        <item x="2"/>
        <item x="0"/>
        <item t="default"/>
      </items>
      <autoSortScope>
        <pivotArea dataOnly="0" outline="0" fieldPosition="0">
          <references count="1">
            <reference field="4294967294" count="1" selected="0">
              <x v="0"/>
            </reference>
          </references>
        </pivotArea>
      </autoSortScope>
    </pivotField>
    <pivotField showAll="0"/>
    <pivotField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Items count="1">
    <i/>
  </rowItems>
  <colFields count="1">
    <field x="4"/>
  </colFields>
  <colItems count="3">
    <i>
      <x/>
    </i>
    <i>
      <x v="1"/>
    </i>
    <i>
      <x v="2"/>
    </i>
  </colItems>
  <dataFields count="1">
    <dataField name="Sum of Sales Amount" fld="7" baseField="0" baseItem="0"/>
  </dataFields>
  <chartFormats count="4">
    <chartFormat chart="2" format="0" series="1">
      <pivotArea type="data" outline="0" fieldPosition="0">
        <references count="2">
          <reference field="4294967294" count="1" selected="0">
            <x v="0"/>
          </reference>
          <reference field="4" count="1" selected="0">
            <x v="0"/>
          </reference>
        </references>
      </pivotArea>
    </chartFormat>
    <chartFormat chart="2" format="1" series="1">
      <pivotArea type="data" outline="0" fieldPosition="0">
        <references count="2">
          <reference field="4294967294" count="1" selected="0">
            <x v="0"/>
          </reference>
          <reference field="4" count="1" selected="0">
            <x v="1"/>
          </reference>
        </references>
      </pivotArea>
    </chartFormat>
    <chartFormat chart="2" format="2" series="1">
      <pivotArea type="data" outline="0" fieldPosition="0">
        <references count="2">
          <reference field="4294967294" count="1" selected="0">
            <x v="0"/>
          </reference>
          <reference field="4" count="1" selected="0">
            <x v="2"/>
          </reference>
        </references>
      </pivotArea>
    </chartFormat>
    <chartFormat chart="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99F22D87-4545-4DEE-A8C8-575CFA01B1AF}" name="PivotTable15" cacheId="5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J1165:K1166" firstHeaderRow="0" firstDataRow="1" firstDataCol="0"/>
  <pivotFields count="13">
    <pivotField compact="0" outline="0" showAll="0"/>
    <pivotField compact="0" numFmtId="164" outline="0"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compact="0" outline="0" showAll="0">
      <items count="5">
        <item x="0"/>
        <item x="2"/>
        <item x="3"/>
        <item x="1"/>
        <item t="default"/>
      </items>
    </pivotField>
    <pivotField compact="0" outline="0" showAll="0"/>
    <pivotField compact="0" outline="0" showAll="0">
      <items count="4">
        <item x="1"/>
        <item x="2"/>
        <item x="0"/>
        <item t="default"/>
      </items>
    </pivotField>
    <pivotField compact="0" outline="0" showAll="0"/>
    <pivotField compact="0" outline="0" showAll="0"/>
    <pivotField compact="0" outline="0" showAll="0"/>
    <pivotField dataField="1" compact="0" outline="0" showAll="0"/>
    <pivotField dataField="1" compact="0" outline="0" showAll="0"/>
    <pivotField compact="0" outline="0" showAll="0">
      <items count="15">
        <item x="0"/>
        <item x="1"/>
        <item x="2"/>
        <item x="3"/>
        <item x="4"/>
        <item x="5"/>
        <item x="6"/>
        <item x="7"/>
        <item x="8"/>
        <item x="9"/>
        <item x="10"/>
        <item x="11"/>
        <item x="12"/>
        <item x="13"/>
        <item t="default"/>
      </items>
    </pivotField>
    <pivotField compact="0" outline="0" showAll="0">
      <items count="7">
        <item x="0"/>
        <item x="1"/>
        <item x="2"/>
        <item x="3"/>
        <item x="4"/>
        <item x="5"/>
        <item t="default"/>
      </items>
    </pivotField>
    <pivotField compact="0" outline="0" showAll="0">
      <items count="6">
        <item x="0"/>
        <item x="1"/>
        <item x="2"/>
        <item x="3"/>
        <item x="4"/>
        <item t="default"/>
      </items>
    </pivotField>
  </pivotFields>
  <rowItems count="1">
    <i/>
  </rowItems>
  <colFields count="1">
    <field x="-2"/>
  </colFields>
  <colItems count="2">
    <i>
      <x/>
    </i>
    <i i="1">
      <x v="1"/>
    </i>
  </colItems>
  <dataFields count="2">
    <dataField name="Average of Discount (%)" fld="8" subtotal="average" baseField="0" baseItem="0"/>
    <dataField name="Sum of Profit" fld="9"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8C756C34-0AFF-46A5-90B6-133AC984B4F9}" name="PivotTable22"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10">
  <location ref="A156:D162" firstHeaderRow="1" firstDataRow="2" firstDataCol="1"/>
  <pivotFields count="13">
    <pivotField compact="0" outline="0" showAll="0"/>
    <pivotField compact="0" outline="0"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compact="0" outline="0" showAll="0">
      <items count="5">
        <item x="0"/>
        <item x="2"/>
        <item x="3"/>
        <item x="1"/>
        <item t="default"/>
      </items>
    </pivotField>
    <pivotField compact="0" outline="0" showAll="0"/>
    <pivotField axis="axisCol" compact="0" outline="0" showAll="0">
      <items count="4">
        <item x="1"/>
        <item x="2"/>
        <item x="0"/>
        <item t="default"/>
      </items>
    </pivotField>
    <pivotField compact="0" outline="0" showAll="0"/>
    <pivotField compact="0" outline="0" showAll="0"/>
    <pivotField dataField="1" compact="0" outline="0" showAll="0"/>
    <pivotField axis="axisRow" compact="0" outline="0" showAll="0">
      <items count="6">
        <item x="2"/>
        <item x="0"/>
        <item x="3"/>
        <item x="4"/>
        <item x="1"/>
        <item t="default"/>
      </items>
    </pivotField>
    <pivotField compact="0" outline="0" showAll="0"/>
    <pivotField compact="0" outline="0" showAll="0">
      <items count="15">
        <item x="0"/>
        <item x="1"/>
        <item x="2"/>
        <item x="3"/>
        <item x="4"/>
        <item x="5"/>
        <item x="6"/>
        <item x="7"/>
        <item x="8"/>
        <item x="9"/>
        <item x="10"/>
        <item x="11"/>
        <item x="12"/>
        <item x="13"/>
        <item t="default"/>
      </items>
    </pivotField>
    <pivotField compact="0" outline="0" showAll="0">
      <items count="7">
        <item x="0"/>
        <item x="1"/>
        <item x="2"/>
        <item x="3"/>
        <item x="4"/>
        <item x="5"/>
        <item t="default"/>
      </items>
    </pivotField>
    <pivotField compact="0" outline="0" showAll="0">
      <items count="6">
        <item x="0"/>
        <item x="1"/>
        <item x="2"/>
        <item x="3"/>
        <item x="4"/>
        <item t="default"/>
      </items>
    </pivotField>
  </pivotFields>
  <rowFields count="1">
    <field x="8"/>
  </rowFields>
  <rowItems count="5">
    <i>
      <x/>
    </i>
    <i>
      <x v="1"/>
    </i>
    <i>
      <x v="2"/>
    </i>
    <i>
      <x v="3"/>
    </i>
    <i>
      <x v="4"/>
    </i>
  </rowItems>
  <colFields count="1">
    <field x="4"/>
  </colFields>
  <colItems count="3">
    <i>
      <x/>
    </i>
    <i>
      <x v="1"/>
    </i>
    <i>
      <x v="2"/>
    </i>
  </colItems>
  <dataFields count="1">
    <dataField name="Sum of Sales Amount" fld="7" baseField="0" baseItem="0"/>
  </dataFields>
  <chartFormats count="4">
    <chartFormat chart="10" format="3" series="1">
      <pivotArea type="data" outline="0" fieldPosition="0">
        <references count="2">
          <reference field="4294967294" count="1" selected="0">
            <x v="0"/>
          </reference>
          <reference field="4" count="1" selected="0">
            <x v="0"/>
          </reference>
        </references>
      </pivotArea>
    </chartFormat>
    <chartFormat chart="10" format="4" series="1">
      <pivotArea type="data" outline="0" fieldPosition="0">
        <references count="2">
          <reference field="4294967294" count="1" selected="0">
            <x v="0"/>
          </reference>
          <reference field="4" count="1" selected="0">
            <x v="1"/>
          </reference>
        </references>
      </pivotArea>
    </chartFormat>
    <chartFormat chart="10" format="5" series="1">
      <pivotArea type="data" outline="0" fieldPosition="0">
        <references count="2">
          <reference field="4294967294" count="1" selected="0">
            <x v="0"/>
          </reference>
          <reference field="4" count="1" selected="0">
            <x v="2"/>
          </reference>
        </references>
      </pivotArea>
    </chartFormat>
    <chartFormat chart="10" format="7"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2.xml><?xml version="1.0" encoding="utf-8"?>
<pivotTableDefinition xmlns="http://schemas.openxmlformats.org/spreadsheetml/2006/main" xmlns:mc="http://schemas.openxmlformats.org/markup-compatibility/2006" xmlns:xr="http://schemas.microsoft.com/office/spreadsheetml/2014/revision" mc:Ignorable="xr" xr:uid="{C9DB93D2-FD53-4235-A330-6EB73590ECE5}" name="PivotTable36"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L285:N294" firstHeaderRow="0" firstDataRow="1"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axis="axisRow" showAll="0" sortType="descending">
      <items count="9">
        <item x="3"/>
        <item x="2"/>
        <item x="7"/>
        <item x="0"/>
        <item x="5"/>
        <item x="4"/>
        <item x="1"/>
        <item x="6"/>
        <item t="default"/>
      </items>
      <autoSortScope>
        <pivotArea dataOnly="0" outline="0" fieldPosition="0">
          <references count="1">
            <reference field="4294967294" count="1" selected="0">
              <x v="0"/>
            </reference>
          </references>
        </pivotArea>
      </autoSortScope>
    </pivotField>
    <pivotField showAll="0"/>
    <pivotField showAll="0"/>
    <pivotField dataField="1" showAll="0"/>
    <pivotField dataField="1" showAll="0"/>
    <pivotField showAll="0" defaultSubtotal="0"/>
    <pivotField showAll="0" defaultSubtotal="0"/>
    <pivotField showAll="0" defaultSubtotal="0">
      <items count="5">
        <item x="0"/>
        <item x="1"/>
        <item x="2"/>
        <item x="3"/>
        <item x="4"/>
      </items>
    </pivotField>
  </pivotFields>
  <rowFields count="1">
    <field x="5"/>
  </rowFields>
  <rowItems count="9">
    <i>
      <x v="4"/>
    </i>
    <i>
      <x v="1"/>
    </i>
    <i>
      <x/>
    </i>
    <i>
      <x v="5"/>
    </i>
    <i>
      <x v="2"/>
    </i>
    <i>
      <x v="7"/>
    </i>
    <i>
      <x v="6"/>
    </i>
    <i>
      <x v="3"/>
    </i>
    <i t="grand">
      <x/>
    </i>
  </rowItems>
  <colFields count="1">
    <field x="-2"/>
  </colFields>
  <colItems count="2">
    <i>
      <x/>
    </i>
    <i i="1">
      <x v="1"/>
    </i>
  </colItems>
  <dataFields count="2">
    <dataField name="Sum of Profit" fld="9" baseField="0" baseItem="0"/>
    <dataField name="Average of Discount (%)" fld="8" subtotal="average" baseField="5"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3.xml><?xml version="1.0" encoding="utf-8"?>
<pivotTableDefinition xmlns="http://schemas.openxmlformats.org/spreadsheetml/2006/main" xmlns:mc="http://schemas.openxmlformats.org/markup-compatibility/2006" xmlns:xr="http://schemas.microsoft.com/office/spreadsheetml/2014/revision" mc:Ignorable="xr" xr:uid="{D9DF9011-9F2F-4D85-8C4A-37135F2651E6}" name="PivotTable11"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123:B128" firstHeaderRow="1" firstDataRow="1" firstDataCol="1" rowPageCount="1" colPageCount="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axis="axisRow" showAll="0">
      <items count="5">
        <item x="0"/>
        <item x="2"/>
        <item x="3"/>
        <item x="1"/>
        <item t="default"/>
      </items>
    </pivotField>
    <pivotField showAll="0"/>
    <pivotField showAll="0">
      <items count="4">
        <item x="1"/>
        <item x="2"/>
        <item x="0"/>
        <item t="default"/>
      </items>
    </pivotField>
    <pivotField axis="axisPage" showAll="0">
      <items count="9">
        <item x="3"/>
        <item x="2"/>
        <item x="7"/>
        <item x="0"/>
        <item x="5"/>
        <item x="4"/>
        <item x="1"/>
        <item x="6"/>
        <item t="default"/>
      </items>
    </pivotField>
    <pivotField dataField="1"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2"/>
  </rowFields>
  <rowItems count="5">
    <i>
      <x/>
    </i>
    <i>
      <x v="1"/>
    </i>
    <i>
      <x v="2"/>
    </i>
    <i>
      <x v="3"/>
    </i>
    <i t="grand">
      <x/>
    </i>
  </rowItems>
  <colItems count="1">
    <i/>
  </colItems>
  <pageFields count="1">
    <pageField fld="5" item="4" hier="-1"/>
  </pageFields>
  <dataFields count="1">
    <dataField name="Sum of Quantity Sold" fld="6" baseField="0" baseItem="0"/>
  </dataFields>
  <chartFormats count="1">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4.xml><?xml version="1.0" encoding="utf-8"?>
<pivotTableDefinition xmlns="http://schemas.openxmlformats.org/spreadsheetml/2006/main" xmlns:mc="http://schemas.openxmlformats.org/markup-compatibility/2006" xmlns:xr="http://schemas.microsoft.com/office/spreadsheetml/2014/revision" mc:Ignorable="xr" xr:uid="{1C313B6A-0B32-42D2-8BD9-5A70C03D69D7}" name="PivotTable5"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0">
  <location ref="A39:B42"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axis="axisRow" showAll="0">
      <items count="4">
        <item x="1"/>
        <item x="2"/>
        <item x="0"/>
        <item t="default"/>
      </items>
    </pivotField>
    <pivotField showAll="0"/>
    <pivotField dataField="1"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4"/>
  </rowFields>
  <rowItems count="3">
    <i>
      <x/>
    </i>
    <i>
      <x v="1"/>
    </i>
    <i>
      <x v="2"/>
    </i>
  </rowItems>
  <colItems count="1">
    <i/>
  </colItems>
  <dataFields count="1">
    <dataField name="Sum of Quantity Sold" fld="6" baseField="0" baseItem="0"/>
  </dataFields>
  <chartFormats count="1">
    <chartFormat chart="12"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5.xml><?xml version="1.0" encoding="utf-8"?>
<pivotTableDefinition xmlns="http://schemas.openxmlformats.org/spreadsheetml/2006/main" xmlns:mc="http://schemas.openxmlformats.org/markup-compatibility/2006" xmlns:xr="http://schemas.microsoft.com/office/spreadsheetml/2014/revision" mc:Ignorable="xr" xr:uid="{3D5AA540-4E55-4944-9BB5-4A1D92F34BB0}" name="PivotTable16" cacheId="5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J1184:K1193" firstHeaderRow="1" firstDataRow="1" firstDataCol="1"/>
  <pivotFields count="13">
    <pivotField compact="0" outline="0" showAll="0"/>
    <pivotField compact="0" numFmtId="164" outline="0"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compact="0" outline="0" showAll="0">
      <items count="5">
        <item x="0"/>
        <item x="2"/>
        <item x="3"/>
        <item x="1"/>
        <item t="default"/>
      </items>
    </pivotField>
    <pivotField compact="0" outline="0" showAll="0"/>
    <pivotField compact="0" outline="0" showAll="0">
      <items count="4">
        <item x="1"/>
        <item h="1" x="2"/>
        <item h="1" x="0"/>
        <item t="default"/>
      </items>
    </pivotField>
    <pivotField axis="axisRow" compact="0" outline="0" showAll="0">
      <items count="9">
        <item x="3"/>
        <item x="2"/>
        <item x="7"/>
        <item x="0"/>
        <item x="5"/>
        <item x="4"/>
        <item x="1"/>
        <item x="6"/>
        <item t="default"/>
      </items>
    </pivotField>
    <pivotField compact="0" outline="0" showAll="0"/>
    <pivotField compact="0" outline="0" showAll="0"/>
    <pivotField dataField="1" compact="0" outline="0" showAll="0">
      <items count="6">
        <item x="2"/>
        <item x="0"/>
        <item x="3"/>
        <item x="4"/>
        <item x="1"/>
        <item t="default"/>
      </items>
    </pivotField>
    <pivotField compact="0" outline="0" showAll="0">
      <items count="975">
        <item x="217"/>
        <item x="430"/>
        <item x="25"/>
        <item x="506"/>
        <item x="698"/>
        <item x="228"/>
        <item x="777"/>
        <item x="306"/>
        <item x="887"/>
        <item x="509"/>
        <item x="283"/>
        <item x="199"/>
        <item x="148"/>
        <item x="112"/>
        <item x="7"/>
        <item x="76"/>
        <item x="53"/>
        <item x="77"/>
        <item x="118"/>
        <item x="255"/>
        <item x="63"/>
        <item x="354"/>
        <item x="209"/>
        <item x="265"/>
        <item x="99"/>
        <item x="663"/>
        <item x="202"/>
        <item x="281"/>
        <item x="100"/>
        <item x="773"/>
        <item x="846"/>
        <item x="532"/>
        <item x="957"/>
        <item x="34"/>
        <item x="333"/>
        <item x="147"/>
        <item x="308"/>
        <item x="123"/>
        <item x="822"/>
        <item x="895"/>
        <item x="311"/>
        <item x="5"/>
        <item x="788"/>
        <item x="91"/>
        <item x="930"/>
        <item x="871"/>
        <item x="144"/>
        <item x="187"/>
        <item x="661"/>
        <item x="530"/>
        <item x="321"/>
        <item x="875"/>
        <item x="92"/>
        <item x="396"/>
        <item x="565"/>
        <item x="551"/>
        <item x="793"/>
        <item x="344"/>
        <item x="323"/>
        <item x="950"/>
        <item x="155"/>
        <item x="441"/>
        <item x="37"/>
        <item x="149"/>
        <item x="172"/>
        <item x="516"/>
        <item x="910"/>
        <item x="433"/>
        <item x="521"/>
        <item x="465"/>
        <item x="594"/>
        <item x="606"/>
        <item x="394"/>
        <item x="128"/>
        <item x="673"/>
        <item x="877"/>
        <item x="813"/>
        <item x="817"/>
        <item x="345"/>
        <item x="919"/>
        <item x="485"/>
        <item x="143"/>
        <item x="522"/>
        <item x="668"/>
        <item x="592"/>
        <item x="48"/>
        <item x="694"/>
        <item x="879"/>
        <item x="575"/>
        <item x="234"/>
        <item x="967"/>
        <item x="54"/>
        <item x="859"/>
        <item x="761"/>
        <item x="405"/>
        <item x="870"/>
        <item x="787"/>
        <item x="800"/>
        <item x="542"/>
        <item x="872"/>
        <item x="406"/>
        <item x="527"/>
        <item x="83"/>
        <item x="924"/>
        <item x="263"/>
        <item x="649"/>
        <item x="49"/>
        <item x="703"/>
        <item x="40"/>
        <item x="117"/>
        <item x="28"/>
        <item x="770"/>
        <item x="31"/>
        <item x="372"/>
        <item x="925"/>
        <item x="624"/>
        <item x="206"/>
        <item x="960"/>
        <item x="889"/>
        <item x="535"/>
        <item x="435"/>
        <item x="911"/>
        <item x="463"/>
        <item x="959"/>
        <item x="268"/>
        <item x="368"/>
        <item x="768"/>
        <item x="961"/>
        <item x="492"/>
        <item x="310"/>
        <item x="19"/>
        <item x="843"/>
        <item x="408"/>
        <item x="258"/>
        <item x="733"/>
        <item x="166"/>
        <item x="491"/>
        <item x="353"/>
        <item x="693"/>
        <item x="331"/>
        <item x="74"/>
        <item x="674"/>
        <item x="801"/>
        <item x="848"/>
        <item x="179"/>
        <item x="938"/>
        <item x="937"/>
        <item x="349"/>
        <item x="478"/>
        <item x="560"/>
        <item x="820"/>
        <item x="641"/>
        <item x="751"/>
        <item x="280"/>
        <item x="218"/>
        <item x="744"/>
        <item x="807"/>
        <item x="106"/>
        <item x="836"/>
        <item x="830"/>
        <item x="101"/>
        <item x="496"/>
        <item x="918"/>
        <item x="683"/>
        <item x="677"/>
        <item x="159"/>
        <item x="14"/>
        <item x="355"/>
        <item x="197"/>
        <item x="692"/>
        <item x="198"/>
        <item x="922"/>
        <item x="823"/>
        <item x="771"/>
        <item x="18"/>
        <item x="943"/>
        <item x="119"/>
        <item x="78"/>
        <item x="182"/>
        <item x="564"/>
        <item x="608"/>
        <item x="204"/>
        <item x="89"/>
        <item x="42"/>
        <item x="239"/>
        <item x="130"/>
        <item x="192"/>
        <item x="282"/>
        <item x="296"/>
        <item x="660"/>
        <item x="923"/>
        <item x="224"/>
        <item x="188"/>
        <item x="108"/>
        <item x="856"/>
        <item x="552"/>
        <item x="393"/>
        <item x="740"/>
        <item x="1"/>
        <item x="223"/>
        <item x="790"/>
        <item x="170"/>
        <item x="789"/>
        <item x="865"/>
        <item x="810"/>
        <item x="633"/>
        <item x="431"/>
        <item x="477"/>
        <item x="792"/>
        <item x="102"/>
        <item x="710"/>
        <item x="602"/>
        <item x="685"/>
        <item x="558"/>
        <item x="901"/>
        <item x="621"/>
        <item x="471"/>
        <item x="720"/>
        <item x="317"/>
        <item x="237"/>
        <item x="857"/>
        <item x="916"/>
        <item x="815"/>
        <item x="636"/>
        <item x="912"/>
        <item x="821"/>
        <item x="816"/>
        <item x="36"/>
        <item x="697"/>
        <item x="16"/>
        <item x="190"/>
        <item x="337"/>
        <item x="175"/>
        <item x="153"/>
        <item x="588"/>
        <item x="632"/>
        <item x="596"/>
        <item x="425"/>
        <item x="601"/>
        <item x="618"/>
        <item x="854"/>
        <item x="201"/>
        <item x="367"/>
        <item x="939"/>
        <item x="796"/>
        <item x="680"/>
        <item x="229"/>
        <item x="439"/>
        <item x="127"/>
        <item x="591"/>
        <item x="736"/>
        <item x="376"/>
        <item x="285"/>
        <item x="390"/>
        <item x="727"/>
        <item x="614"/>
        <item x="834"/>
        <item x="397"/>
        <item x="157"/>
        <item x="935"/>
        <item x="931"/>
        <item x="687"/>
        <item x="664"/>
        <item x="466"/>
        <item x="866"/>
        <item x="51"/>
        <item x="121"/>
        <item x="928"/>
        <item x="513"/>
        <item x="480"/>
        <item x="583"/>
        <item x="445"/>
        <item x="214"/>
        <item x="455"/>
        <item x="599"/>
        <item x="388"/>
        <item x="640"/>
        <item x="30"/>
        <item x="297"/>
        <item x="86"/>
        <item x="307"/>
        <item x="271"/>
        <item x="327"/>
        <item x="293"/>
        <item x="136"/>
        <item x="566"/>
        <item x="731"/>
        <item x="444"/>
        <item x="483"/>
        <item x="585"/>
        <item x="361"/>
        <item x="525"/>
        <item x="738"/>
        <item x="129"/>
        <item x="169"/>
        <item x="662"/>
        <item x="23"/>
        <item x="384"/>
        <item x="200"/>
        <item x="400"/>
        <item x="962"/>
        <item x="508"/>
        <item x="972"/>
        <item x="150"/>
        <item x="469"/>
        <item x="782"/>
        <item x="195"/>
        <item x="10"/>
        <item x="330"/>
        <item x="600"/>
        <item x="730"/>
        <item x="864"/>
        <item x="598"/>
        <item x="760"/>
        <item x="38"/>
        <item x="571"/>
        <item x="672"/>
        <item x="186"/>
        <item x="909"/>
        <item x="725"/>
        <item x="392"/>
        <item x="905"/>
        <item x="572"/>
        <item x="832"/>
        <item x="114"/>
        <item x="722"/>
        <item x="894"/>
        <item x="167"/>
        <item x="756"/>
        <item x="359"/>
        <item x="319"/>
        <item x="763"/>
        <item x="151"/>
        <item x="818"/>
        <item x="784"/>
        <item x="934"/>
        <item x="412"/>
        <item x="231"/>
        <item x="702"/>
        <item x="929"/>
        <item x="177"/>
        <item x="648"/>
        <item x="451"/>
        <item x="764"/>
        <item x="851"/>
        <item x="829"/>
        <item x="616"/>
        <item x="259"/>
        <item x="58"/>
        <item x="301"/>
        <item x="734"/>
        <item x="589"/>
        <item x="587"/>
        <item x="647"/>
        <item x="107"/>
        <item x="84"/>
        <item x="582"/>
        <item x="546"/>
        <item x="45"/>
        <item x="619"/>
        <item x="17"/>
        <item x="495"/>
        <item x="613"/>
        <item x="494"/>
        <item x="809"/>
        <item x="838"/>
        <item x="538"/>
        <item x="438"/>
        <item x="67"/>
        <item x="443"/>
        <item x="799"/>
        <item x="303"/>
        <item x="472"/>
        <item x="654"/>
        <item x="539"/>
        <item x="518"/>
        <item x="514"/>
        <item x="869"/>
        <item x="620"/>
        <item x="402"/>
        <item x="743"/>
        <item x="470"/>
        <item x="644"/>
        <item x="409"/>
        <item x="460"/>
        <item x="428"/>
        <item x="540"/>
        <item x="160"/>
        <item x="407"/>
        <item x="295"/>
        <item x="284"/>
        <item x="549"/>
        <item x="32"/>
        <item x="679"/>
        <item x="8"/>
        <item x="55"/>
        <item x="313"/>
        <item x="146"/>
        <item x="429"/>
        <item x="462"/>
        <item x="533"/>
        <item x="216"/>
        <item x="627"/>
        <item x="745"/>
        <item x="356"/>
        <item x="867"/>
        <item x="11"/>
        <item x="833"/>
        <item x="410"/>
        <item x="676"/>
        <item x="116"/>
        <item x="52"/>
        <item x="329"/>
        <item x="452"/>
        <item x="915"/>
        <item x="158"/>
        <item x="446"/>
        <item x="574"/>
        <item x="383"/>
        <item x="332"/>
        <item x="426"/>
        <item x="500"/>
        <item x="381"/>
        <item x="300"/>
        <item x="917"/>
        <item x="339"/>
        <item x="205"/>
        <item x="577"/>
        <item x="467"/>
        <item x="803"/>
        <item x="85"/>
        <item x="586"/>
        <item x="318"/>
        <item x="747"/>
        <item x="194"/>
        <item x="933"/>
        <item x="141"/>
        <item x="98"/>
        <item x="420"/>
        <item x="13"/>
        <item x="72"/>
        <item x="288"/>
        <item x="362"/>
        <item x="965"/>
        <item x="688"/>
        <item x="140"/>
        <item x="794"/>
        <item x="273"/>
        <item x="775"/>
        <item x="826"/>
        <item x="489"/>
        <item x="754"/>
        <item x="22"/>
        <item x="71"/>
        <item x="96"/>
        <item x="377"/>
        <item x="235"/>
        <item x="380"/>
        <item x="880"/>
        <item x="180"/>
        <item x="299"/>
        <item x="873"/>
        <item x="260"/>
        <item x="133"/>
        <item x="79"/>
        <item x="109"/>
        <item x="590"/>
        <item x="886"/>
        <item x="543"/>
        <item x="913"/>
        <item x="562"/>
        <item x="762"/>
        <item x="940"/>
        <item x="825"/>
        <item x="690"/>
        <item x="578"/>
        <item x="797"/>
        <item x="145"/>
        <item x="185"/>
        <item x="279"/>
        <item x="570"/>
        <item x="541"/>
        <item x="623"/>
        <item x="302"/>
        <item x="434"/>
        <item x="26"/>
        <item x="898"/>
        <item x="534"/>
        <item x="625"/>
        <item x="966"/>
        <item x="507"/>
        <item x="246"/>
        <item x="320"/>
        <item x="432"/>
        <item x="626"/>
        <item x="556"/>
        <item x="700"/>
        <item x="475"/>
        <item x="893"/>
        <item x="417"/>
        <item x="610"/>
        <item x="399"/>
        <item x="87"/>
        <item x="125"/>
        <item x="716"/>
        <item x="173"/>
        <item x="343"/>
        <item x="423"/>
        <item x="154"/>
        <item x="326"/>
        <item x="569"/>
        <item x="215"/>
        <item x="646"/>
        <item x="519"/>
        <item x="741"/>
        <item x="890"/>
        <item x="161"/>
        <item x="953"/>
        <item x="827"/>
        <item x="386"/>
        <item x="264"/>
        <item x="375"/>
        <item x="342"/>
        <item x="132"/>
        <item x="612"/>
        <item x="605"/>
        <item x="860"/>
        <item x="637"/>
        <item x="899"/>
        <item x="876"/>
        <item x="341"/>
        <item x="791"/>
        <item x="520"/>
        <item x="630"/>
        <item x="3"/>
        <item x="247"/>
        <item x="387"/>
        <item x="139"/>
        <item x="57"/>
        <item x="942"/>
        <item x="824"/>
        <item x="840"/>
        <item x="225"/>
        <item x="547"/>
        <item x="104"/>
        <item x="315"/>
        <item x="837"/>
        <item x="655"/>
        <item x="757"/>
        <item x="422"/>
        <item x="33"/>
        <item x="351"/>
        <item x="413"/>
        <item x="841"/>
        <item x="779"/>
        <item x="171"/>
        <item x="735"/>
        <item x="971"/>
        <item x="211"/>
        <item x="682"/>
        <item x="653"/>
        <item x="134"/>
        <item x="245"/>
        <item x="839"/>
        <item x="424"/>
        <item x="336"/>
        <item x="554"/>
        <item x="696"/>
        <item x="456"/>
        <item x="348"/>
        <item x="275"/>
        <item x="373"/>
        <item x="453"/>
        <item x="868"/>
        <item x="254"/>
        <item x="607"/>
        <item x="328"/>
        <item x="750"/>
        <item x="515"/>
        <item x="497"/>
        <item x="845"/>
        <item x="537"/>
        <item x="753"/>
        <item x="398"/>
        <item x="59"/>
        <item x="458"/>
        <item x="689"/>
        <item x="131"/>
        <item x="262"/>
        <item x="29"/>
        <item x="184"/>
        <item x="593"/>
        <item x="749"/>
        <item x="884"/>
        <item x="357"/>
        <item x="831"/>
        <item x="94"/>
        <item x="70"/>
        <item x="708"/>
        <item x="277"/>
        <item x="41"/>
        <item x="248"/>
        <item x="436"/>
        <item x="459"/>
        <item x="44"/>
        <item x="936"/>
        <item x="484"/>
        <item x="450"/>
        <item x="781"/>
        <item x="60"/>
        <item x="615"/>
        <item x="709"/>
        <item x="440"/>
        <item x="665"/>
        <item x="292"/>
        <item x="289"/>
        <item x="847"/>
        <item x="35"/>
        <item x="904"/>
        <item x="304"/>
        <item x="81"/>
        <item x="230"/>
        <item x="270"/>
        <item x="126"/>
        <item x="103"/>
        <item x="369"/>
        <item x="717"/>
        <item x="952"/>
        <item x="90"/>
        <item x="804"/>
        <item x="670"/>
        <item x="955"/>
        <item x="220"/>
        <item x="902"/>
        <item x="675"/>
        <item x="504"/>
        <item x="238"/>
        <item x="970"/>
        <item x="659"/>
        <item x="176"/>
        <item x="536"/>
        <item x="766"/>
        <item x="718"/>
        <item x="350"/>
        <item x="946"/>
        <item x="243"/>
        <item x="581"/>
        <item x="75"/>
        <item x="568"/>
        <item x="609"/>
        <item x="835"/>
        <item x="222"/>
        <item x="746"/>
        <item x="652"/>
        <item x="545"/>
        <item x="559"/>
        <item x="73"/>
        <item x="576"/>
        <item x="517"/>
        <item x="885"/>
        <item x="512"/>
        <item x="645"/>
        <item x="165"/>
        <item x="926"/>
        <item x="366"/>
        <item x="360"/>
        <item x="765"/>
        <item x="181"/>
        <item x="137"/>
        <item x="290"/>
        <item x="739"/>
        <item x="628"/>
        <item x="468"/>
        <item x="454"/>
        <item x="638"/>
        <item x="973"/>
        <item x="643"/>
        <item x="874"/>
        <item x="811"/>
        <item x="844"/>
        <item x="378"/>
        <item x="416"/>
        <item x="27"/>
        <item x="374"/>
        <item x="401"/>
        <item x="414"/>
        <item x="256"/>
        <item x="385"/>
        <item x="314"/>
        <item x="291"/>
        <item x="849"/>
        <item x="487"/>
        <item x="927"/>
        <item x="780"/>
        <item x="795"/>
        <item x="490"/>
        <item x="95"/>
        <item x="713"/>
        <item x="335"/>
        <item x="352"/>
        <item x="561"/>
        <item x="370"/>
        <item x="316"/>
        <item x="712"/>
        <item x="968"/>
        <item x="178"/>
        <item x="528"/>
        <item x="742"/>
        <item x="364"/>
        <item x="324"/>
        <item x="881"/>
        <item x="883"/>
        <item x="719"/>
        <item x="382"/>
        <item x="498"/>
        <item x="66"/>
        <item x="207"/>
        <item x="597"/>
        <item x="334"/>
        <item x="947"/>
        <item x="752"/>
        <item x="479"/>
        <item x="294"/>
        <item x="502"/>
        <item x="567"/>
        <item x="80"/>
        <item x="951"/>
        <item x="814"/>
        <item x="758"/>
        <item x="4"/>
        <item x="6"/>
        <item x="257"/>
        <item x="896"/>
        <item x="863"/>
        <item x="461"/>
        <item x="699"/>
        <item x="189"/>
        <item x="579"/>
        <item x="505"/>
        <item x="415"/>
        <item x="852"/>
        <item x="278"/>
        <item x="488"/>
        <item x="21"/>
        <item x="404"/>
        <item x="221"/>
        <item x="941"/>
        <item x="611"/>
        <item x="945"/>
        <item x="732"/>
        <item x="706"/>
        <item x="43"/>
        <item x="767"/>
        <item x="286"/>
        <item x="168"/>
        <item x="639"/>
        <item x="244"/>
        <item x="705"/>
        <item x="723"/>
        <item x="531"/>
        <item x="261"/>
        <item x="12"/>
        <item x="704"/>
        <item x="142"/>
        <item x="174"/>
        <item x="798"/>
        <item x="266"/>
        <item x="457"/>
        <item x="226"/>
        <item x="449"/>
        <item x="365"/>
        <item x="437"/>
        <item x="806"/>
        <item x="39"/>
        <item x="448"/>
        <item x="785"/>
        <item x="557"/>
        <item x="642"/>
        <item x="191"/>
        <item x="338"/>
        <item x="20"/>
        <item x="499"/>
        <item x="511"/>
        <item x="15"/>
        <item x="755"/>
        <item x="776"/>
        <item x="325"/>
        <item x="419"/>
        <item x="312"/>
        <item x="932"/>
        <item x="481"/>
        <item x="473"/>
        <item x="251"/>
        <item x="65"/>
        <item x="729"/>
        <item x="46"/>
        <item x="272"/>
        <item x="678"/>
        <item x="371"/>
        <item x="812"/>
        <item x="715"/>
        <item x="213"/>
        <item x="903"/>
        <item x="667"/>
        <item x="707"/>
        <item x="358"/>
        <item x="164"/>
        <item x="888"/>
        <item x="861"/>
        <item x="858"/>
        <item x="88"/>
        <item x="403"/>
        <item x="622"/>
        <item x="135"/>
        <item x="666"/>
        <item x="236"/>
        <item x="97"/>
        <item x="122"/>
        <item x="267"/>
        <item x="657"/>
        <item x="309"/>
        <item x="604"/>
        <item x="553"/>
        <item x="253"/>
        <item x="0"/>
        <item x="783"/>
        <item x="958"/>
        <item x="726"/>
        <item x="287"/>
        <item x="949"/>
        <item x="252"/>
        <item x="152"/>
        <item x="963"/>
        <item x="138"/>
        <item x="474"/>
        <item x="635"/>
        <item x="411"/>
        <item x="555"/>
        <item x="241"/>
        <item x="805"/>
        <item x="908"/>
        <item x="391"/>
        <item x="47"/>
        <item x="671"/>
        <item x="156"/>
        <item x="196"/>
        <item x="850"/>
        <item x="442"/>
        <item x="891"/>
        <item x="603"/>
        <item x="714"/>
        <item x="111"/>
        <item x="737"/>
        <item x="476"/>
        <item x="340"/>
        <item x="853"/>
        <item x="686"/>
        <item x="249"/>
        <item x="669"/>
        <item x="684"/>
        <item x="681"/>
        <item x="82"/>
        <item x="526"/>
        <item x="956"/>
        <item x="379"/>
        <item x="482"/>
        <item x="427"/>
        <item x="906"/>
        <item x="418"/>
        <item x="501"/>
        <item x="322"/>
        <item x="544"/>
        <item x="842"/>
        <item x="617"/>
        <item x="163"/>
        <item x="948"/>
        <item x="920"/>
        <item x="728"/>
        <item x="210"/>
        <item x="721"/>
        <item x="828"/>
        <item x="346"/>
        <item x="298"/>
        <item x="584"/>
        <item x="772"/>
        <item x="347"/>
        <item x="250"/>
        <item x="631"/>
        <item x="193"/>
        <item x="183"/>
        <item x="769"/>
        <item x="878"/>
        <item x="232"/>
        <item x="563"/>
        <item x="969"/>
        <item x="523"/>
        <item x="954"/>
        <item x="64"/>
        <item x="634"/>
        <item x="580"/>
        <item x="105"/>
        <item x="56"/>
        <item x="595"/>
        <item x="9"/>
        <item x="548"/>
        <item x="233"/>
        <item x="389"/>
        <item x="819"/>
        <item x="656"/>
        <item x="93"/>
        <item x="802"/>
        <item x="120"/>
        <item x="711"/>
        <item x="882"/>
        <item x="529"/>
        <item x="629"/>
        <item x="69"/>
        <item x="510"/>
        <item x="110"/>
        <item x="691"/>
        <item x="651"/>
        <item x="900"/>
        <item x="944"/>
        <item x="2"/>
        <item x="855"/>
        <item x="759"/>
        <item x="212"/>
        <item x="550"/>
        <item x="778"/>
        <item x="203"/>
        <item x="493"/>
        <item x="897"/>
        <item x="227"/>
        <item x="701"/>
        <item x="276"/>
        <item x="219"/>
        <item x="907"/>
        <item x="774"/>
        <item x="748"/>
        <item x="242"/>
        <item x="724"/>
        <item x="124"/>
        <item x="395"/>
        <item x="62"/>
        <item x="914"/>
        <item x="115"/>
        <item x="421"/>
        <item x="921"/>
        <item x="862"/>
        <item x="808"/>
        <item x="503"/>
        <item x="447"/>
        <item x="464"/>
        <item x="50"/>
        <item x="61"/>
        <item x="305"/>
        <item x="269"/>
        <item x="786"/>
        <item x="964"/>
        <item x="274"/>
        <item x="240"/>
        <item x="363"/>
        <item x="524"/>
        <item x="892"/>
        <item x="113"/>
        <item x="573"/>
        <item x="162"/>
        <item x="68"/>
        <item x="208"/>
        <item x="486"/>
        <item x="650"/>
        <item x="658"/>
        <item x="695"/>
        <item x="24"/>
        <item t="default"/>
      </items>
    </pivotField>
    <pivotField compact="0" outline="0" showAll="0">
      <items count="15">
        <item x="0"/>
        <item x="1"/>
        <item x="2"/>
        <item x="3"/>
        <item x="4"/>
        <item x="5"/>
        <item x="6"/>
        <item x="7"/>
        <item x="8"/>
        <item x="9"/>
        <item x="10"/>
        <item x="11"/>
        <item x="12"/>
        <item x="13"/>
        <item t="default"/>
      </items>
    </pivotField>
    <pivotField compact="0" outline="0" showAll="0">
      <items count="7">
        <item x="0"/>
        <item x="1"/>
        <item x="2"/>
        <item x="3"/>
        <item x="4"/>
        <item x="5"/>
        <item t="default"/>
      </items>
    </pivotField>
    <pivotField compact="0" outline="0" showAll="0">
      <items count="6">
        <item x="0"/>
        <item x="1"/>
        <item x="2"/>
        <item x="3"/>
        <item x="4"/>
        <item t="default"/>
      </items>
    </pivotField>
  </pivotFields>
  <rowFields count="1">
    <field x="5"/>
  </rowFields>
  <rowItems count="9">
    <i>
      <x/>
    </i>
    <i>
      <x v="1"/>
    </i>
    <i>
      <x v="2"/>
    </i>
    <i>
      <x v="3"/>
    </i>
    <i>
      <x v="4"/>
    </i>
    <i>
      <x v="5"/>
    </i>
    <i>
      <x v="6"/>
    </i>
    <i>
      <x v="7"/>
    </i>
    <i t="grand">
      <x/>
    </i>
  </rowItems>
  <colItems count="1">
    <i/>
  </colItems>
  <dataFields count="1">
    <dataField name="Average of Discount (%)" fld="8" subtotal="average"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6.xml><?xml version="1.0" encoding="utf-8"?>
<pivotTableDefinition xmlns="http://schemas.openxmlformats.org/spreadsheetml/2006/main" xmlns:mc="http://schemas.openxmlformats.org/markup-compatibility/2006" xmlns:xr="http://schemas.microsoft.com/office/spreadsheetml/2014/revision" mc:Ignorable="xr" xr:uid="{BDD8BADB-85AB-4F2E-8838-C4543945CD7B}" name="PivotTable33"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279:J288" firstHeaderRow="1" firstDataRow="1"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axis="axisRow" showAll="0" sortType="descending">
      <items count="9">
        <item x="6"/>
        <item x="1"/>
        <item x="4"/>
        <item x="5"/>
        <item x="0"/>
        <item x="7"/>
        <item x="2"/>
        <item x="3"/>
        <item t="default"/>
      </items>
      <autoSortScope>
        <pivotArea dataOnly="0" outline="0" fieldPosition="0">
          <references count="1">
            <reference field="4294967294" count="1" selected="0">
              <x v="0"/>
            </reference>
          </references>
        </pivotArea>
      </autoSortScope>
    </pivotField>
    <pivotField showAll="0"/>
    <pivotField dataField="1" showAll="0"/>
    <pivotField showAll="0"/>
    <pivotField showAll="0"/>
    <pivotField showAll="0" defaultSubtotal="0"/>
    <pivotField showAll="0" defaultSubtotal="0"/>
    <pivotField showAll="0" defaultSubtotal="0">
      <items count="5">
        <item x="0"/>
        <item x="1"/>
        <item x="2"/>
        <item x="3"/>
        <item x="4"/>
      </items>
    </pivotField>
  </pivotFields>
  <rowFields count="1">
    <field x="5"/>
  </rowFields>
  <rowItems count="9">
    <i>
      <x v="3"/>
    </i>
    <i>
      <x v="6"/>
    </i>
    <i>
      <x v="2"/>
    </i>
    <i>
      <x v="1"/>
    </i>
    <i>
      <x v="5"/>
    </i>
    <i>
      <x v="7"/>
    </i>
    <i>
      <x/>
    </i>
    <i>
      <x v="4"/>
    </i>
    <i t="grand">
      <x/>
    </i>
  </rowItems>
  <colItems count="1">
    <i/>
  </colItems>
  <dataFields count="1">
    <dataField name="Sum of Sales Amount"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7.xml><?xml version="1.0" encoding="utf-8"?>
<pivotTableDefinition xmlns="http://schemas.openxmlformats.org/spreadsheetml/2006/main" xmlns:mc="http://schemas.openxmlformats.org/markup-compatibility/2006" xmlns:xr="http://schemas.microsoft.com/office/spreadsheetml/2014/revision" mc:Ignorable="xr" xr:uid="{6FBEA2CA-66E0-40E2-896A-F479F473A400}" name="PivotTable18" cacheId="5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J1224:L1228" firstHeaderRow="0" firstDataRow="1" firstDataCol="1"/>
  <pivotFields count="13">
    <pivotField compact="0" outline="0" showAll="0"/>
    <pivotField compact="0" numFmtId="164" outline="0"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compact="0" outline="0" showAll="0">
      <items count="5">
        <item x="0"/>
        <item x="2"/>
        <item x="3"/>
        <item x="1"/>
        <item t="default"/>
      </items>
    </pivotField>
    <pivotField compact="0" outline="0" showAll="0"/>
    <pivotField axis="axisRow" compact="0" outline="0" showAll="0">
      <items count="4">
        <item x="1"/>
        <item x="2"/>
        <item x="0"/>
        <item t="default"/>
      </items>
    </pivotField>
    <pivotField compact="0" outline="0" showAll="0"/>
    <pivotField compact="0" outline="0" showAll="0"/>
    <pivotField compact="0" outline="0" showAll="0"/>
    <pivotField dataField="1" compact="0" outline="0" showAll="0"/>
    <pivotField dataField="1" compact="0" outline="0" showAll="0"/>
    <pivotField compact="0" outline="0" showAll="0">
      <items count="15">
        <item x="0"/>
        <item x="1"/>
        <item x="2"/>
        <item x="3"/>
        <item x="4"/>
        <item x="5"/>
        <item x="6"/>
        <item x="7"/>
        <item x="8"/>
        <item x="9"/>
        <item x="10"/>
        <item x="11"/>
        <item x="12"/>
        <item x="13"/>
        <item t="default"/>
      </items>
    </pivotField>
    <pivotField compact="0" outline="0" showAll="0">
      <items count="7">
        <item x="0"/>
        <item x="1"/>
        <item x="2"/>
        <item x="3"/>
        <item x="4"/>
        <item x="5"/>
        <item t="default"/>
      </items>
    </pivotField>
    <pivotField compact="0" outline="0" showAll="0">
      <items count="6">
        <item x="0"/>
        <item x="1"/>
        <item x="2"/>
        <item x="3"/>
        <item x="4"/>
        <item t="default"/>
      </items>
    </pivotField>
  </pivotFields>
  <rowFields count="1">
    <field x="4"/>
  </rowFields>
  <rowItems count="4">
    <i>
      <x/>
    </i>
    <i>
      <x v="1"/>
    </i>
    <i>
      <x v="2"/>
    </i>
    <i t="grand">
      <x/>
    </i>
  </rowItems>
  <colFields count="1">
    <field x="-2"/>
  </colFields>
  <colItems count="2">
    <i>
      <x/>
    </i>
    <i i="1">
      <x v="1"/>
    </i>
  </colItems>
  <dataFields count="2">
    <dataField name="Sum of Discount (%)" fld="8" baseField="0" baseItem="0"/>
    <dataField name="Sum of Profit"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8.xml><?xml version="1.0" encoding="utf-8"?>
<pivotTableDefinition xmlns="http://schemas.openxmlformats.org/spreadsheetml/2006/main" xmlns:mc="http://schemas.openxmlformats.org/markup-compatibility/2006" xmlns:xr="http://schemas.microsoft.com/office/spreadsheetml/2014/revision" mc:Ignorable="xr" xr:uid="{8402B877-2AF6-4A5F-9E9D-7168D36E97FC}" name="PivotTable35" cacheId="5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1">
  <location ref="A301:J303" firstHeaderRow="1" firstDataRow="2" firstDataCol="1"/>
  <pivotFields count="13">
    <pivotField dataField="1"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axis="axisCol" showAll="0" sortType="descending">
      <items count="9">
        <item x="3"/>
        <item x="2"/>
        <item x="7"/>
        <item x="0"/>
        <item x="5"/>
        <item x="4"/>
        <item x="1"/>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defaultSubtotal="0"/>
    <pivotField showAll="0" defaultSubtotal="0"/>
    <pivotField showAll="0" defaultSubtotal="0">
      <items count="5">
        <item x="0"/>
        <item x="1"/>
        <item x="2"/>
        <item x="3"/>
        <item x="4"/>
      </items>
    </pivotField>
  </pivotFields>
  <rowItems count="1">
    <i/>
  </rowItems>
  <colFields count="1">
    <field x="5"/>
  </colFields>
  <colItems count="9">
    <i>
      <x v="1"/>
    </i>
    <i>
      <x v="4"/>
    </i>
    <i>
      <x v="5"/>
    </i>
    <i>
      <x v="2"/>
    </i>
    <i>
      <x v="6"/>
    </i>
    <i>
      <x/>
    </i>
    <i>
      <x v="7"/>
    </i>
    <i>
      <x v="3"/>
    </i>
    <i t="grand">
      <x/>
    </i>
  </colItems>
  <dataFields count="1">
    <dataField name="Count of Order ID" fld="0" subtotal="count" baseField="0" baseItem="0"/>
  </dataFields>
  <chartFormats count="1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5" count="1" selected="0">
            <x v="4"/>
          </reference>
        </references>
      </pivotArea>
    </chartFormat>
    <chartFormat chart="0" format="2" series="1">
      <pivotArea type="data" outline="0" fieldPosition="0">
        <references count="2">
          <reference field="4294967294" count="1" selected="0">
            <x v="0"/>
          </reference>
          <reference field="5" count="1" selected="0">
            <x v="5"/>
          </reference>
        </references>
      </pivotArea>
    </chartFormat>
    <chartFormat chart="0" format="3" series="1">
      <pivotArea type="data" outline="0" fieldPosition="0">
        <references count="2">
          <reference field="4294967294" count="1" selected="0">
            <x v="0"/>
          </reference>
          <reference field="5" count="1" selected="0">
            <x v="2"/>
          </reference>
        </references>
      </pivotArea>
    </chartFormat>
    <chartFormat chart="0" format="4" series="1">
      <pivotArea type="data" outline="0" fieldPosition="0">
        <references count="2">
          <reference field="4294967294" count="1" selected="0">
            <x v="0"/>
          </reference>
          <reference field="5" count="1" selected="0">
            <x v="6"/>
          </reference>
        </references>
      </pivotArea>
    </chartFormat>
    <chartFormat chart="0" format="5" series="1">
      <pivotArea type="data" outline="0" fieldPosition="0">
        <references count="2">
          <reference field="4294967294" count="1" selected="0">
            <x v="0"/>
          </reference>
          <reference field="5" count="1" selected="0">
            <x v="0"/>
          </reference>
        </references>
      </pivotArea>
    </chartFormat>
    <chartFormat chart="0" format="6" series="1">
      <pivotArea type="data" outline="0" fieldPosition="0">
        <references count="2">
          <reference field="4294967294" count="1" selected="0">
            <x v="0"/>
          </reference>
          <reference field="5" count="1" selected="0">
            <x v="7"/>
          </reference>
        </references>
      </pivotArea>
    </chartFormat>
    <chartFormat chart="0" format="7" series="1">
      <pivotArea type="data" outline="0" fieldPosition="0">
        <references count="2">
          <reference field="4294967294" count="1" selected="0">
            <x v="0"/>
          </reference>
          <reference field="5" count="1" selected="0">
            <x v="3"/>
          </reference>
        </references>
      </pivotArea>
    </chartFormat>
    <chartFormat chart="0" format="8" series="1">
      <pivotArea type="data" outline="0" fieldPosition="0">
        <references count="2">
          <reference field="4294967294" count="1" selected="0">
            <x v="0"/>
          </reference>
          <reference field="5" count="1" selected="0">
            <x v="1"/>
          </reference>
        </references>
      </pivotArea>
    </chartFormat>
    <chartFormat chart="5" format="26" series="1">
      <pivotArea type="data" outline="0" fieldPosition="0">
        <references count="2">
          <reference field="4294967294" count="1" selected="0">
            <x v="0"/>
          </reference>
          <reference field="5" count="1" selected="0">
            <x v="1"/>
          </reference>
        </references>
      </pivotArea>
    </chartFormat>
    <chartFormat chart="5" format="27" series="1">
      <pivotArea type="data" outline="0" fieldPosition="0">
        <references count="2">
          <reference field="4294967294" count="1" selected="0">
            <x v="0"/>
          </reference>
          <reference field="5" count="1" selected="0">
            <x v="4"/>
          </reference>
        </references>
      </pivotArea>
    </chartFormat>
    <chartFormat chart="5" format="28" series="1">
      <pivotArea type="data" outline="0" fieldPosition="0">
        <references count="2">
          <reference field="4294967294" count="1" selected="0">
            <x v="0"/>
          </reference>
          <reference field="5" count="1" selected="0">
            <x v="5"/>
          </reference>
        </references>
      </pivotArea>
    </chartFormat>
    <chartFormat chart="5" format="29" series="1">
      <pivotArea type="data" outline="0" fieldPosition="0">
        <references count="2">
          <reference field="4294967294" count="1" selected="0">
            <x v="0"/>
          </reference>
          <reference field="5" count="1" selected="0">
            <x v="2"/>
          </reference>
        </references>
      </pivotArea>
    </chartFormat>
    <chartFormat chart="5" format="30" series="1">
      <pivotArea type="data" outline="0" fieldPosition="0">
        <references count="2">
          <reference field="4294967294" count="1" selected="0">
            <x v="0"/>
          </reference>
          <reference field="5" count="1" selected="0">
            <x v="6"/>
          </reference>
        </references>
      </pivotArea>
    </chartFormat>
    <chartFormat chart="5" format="31" series="1">
      <pivotArea type="data" outline="0" fieldPosition="0">
        <references count="2">
          <reference field="4294967294" count="1" selected="0">
            <x v="0"/>
          </reference>
          <reference field="5" count="1" selected="0">
            <x v="0"/>
          </reference>
        </references>
      </pivotArea>
    </chartFormat>
    <chartFormat chart="5" format="32" series="1">
      <pivotArea type="data" outline="0" fieldPosition="0">
        <references count="2">
          <reference field="4294967294" count="1" selected="0">
            <x v="0"/>
          </reference>
          <reference field="5" count="1" selected="0">
            <x v="7"/>
          </reference>
        </references>
      </pivotArea>
    </chartFormat>
    <chartFormat chart="5" format="33" series="1">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FBDA776-13F1-47F1-BCFE-A14F6134293C}" name="PivotTable14"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2">
  <location ref="A140:B141" firstHeaderRow="0" firstDataRow="1" firstDataCol="0"/>
  <pivotFields count="13">
    <pivotField compact="0" outline="0" showAll="0"/>
    <pivotField compact="0" outline="0"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compact="0" outline="0" showAll="0">
      <items count="5">
        <item x="0"/>
        <item x="2"/>
        <item x="3"/>
        <item x="1"/>
        <item t="default"/>
      </items>
    </pivotField>
    <pivotField compact="0" outline="0" showAll="0"/>
    <pivotField compact="0" outline="0" showAll="0">
      <items count="4">
        <item x="1"/>
        <item x="2"/>
        <item x="0"/>
        <item t="default"/>
      </items>
    </pivotField>
    <pivotField compact="0" outline="0" showAll="0"/>
    <pivotField compact="0" outline="0" showAll="0"/>
    <pivotField dataField="1" compact="0" outline="0" showAll="0"/>
    <pivotField compact="0" outline="0" showAll="0"/>
    <pivotField dataField="1" compact="0" outline="0" showAll="0"/>
    <pivotField compact="0" outline="0" showAll="0">
      <items count="15">
        <item x="0"/>
        <item x="1"/>
        <item x="2"/>
        <item x="3"/>
        <item x="4"/>
        <item x="5"/>
        <item x="6"/>
        <item x="7"/>
        <item x="8"/>
        <item x="9"/>
        <item x="10"/>
        <item x="11"/>
        <item x="12"/>
        <item x="13"/>
        <item t="default"/>
      </items>
    </pivotField>
    <pivotField compact="0" outline="0" showAll="0">
      <items count="7">
        <item x="0"/>
        <item x="1"/>
        <item x="2"/>
        <item x="3"/>
        <item x="4"/>
        <item x="5"/>
        <item t="default"/>
      </items>
    </pivotField>
    <pivotField compact="0" outline="0" showAll="0">
      <items count="6">
        <item x="0"/>
        <item x="1"/>
        <item x="2"/>
        <item x="3"/>
        <item x="4"/>
        <item t="default"/>
      </items>
    </pivotField>
  </pivotFields>
  <rowItems count="1">
    <i/>
  </rowItems>
  <colFields count="1">
    <field x="-2"/>
  </colFields>
  <colItems count="2">
    <i>
      <x/>
    </i>
    <i i="1">
      <x v="1"/>
    </i>
  </colItems>
  <dataFields count="2">
    <dataField name="Sum of Sales Amount" fld="7" baseField="0" baseItem="0"/>
    <dataField name="Sum of Profit" fld="9" baseField="0" baseItem="0"/>
  </dataFields>
  <chartFormats count="4">
    <chartFormat chart="0" format="2"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 chart="1" format="16" series="1">
      <pivotArea type="data" outline="0" fieldPosition="0">
        <references count="1">
          <reference field="4294967294" count="1" selected="0">
            <x v="0"/>
          </reference>
        </references>
      </pivotArea>
    </chartFormat>
    <chartFormat chart="1" format="17"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43DC47C-B1A7-401F-A87D-452B51F2196D}" name="PivotTable34"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291:J297" firstHeaderRow="1" firstDataRow="1"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showAll="0">
      <items count="4">
        <item x="1"/>
        <item x="2"/>
        <item x="0"/>
        <item t="default"/>
      </items>
    </pivotField>
    <pivotField showAll="0"/>
    <pivotField showAll="0"/>
    <pivotField showAll="0"/>
    <pivotField axis="axisRow" showAll="0" sortType="descending">
      <items count="6">
        <item x="2"/>
        <item x="0"/>
        <item x="3"/>
        <item x="4"/>
        <item x="1"/>
        <item t="default"/>
      </items>
      <autoSortScope>
        <pivotArea dataOnly="0" outline="0" fieldPosition="0">
          <references count="1">
            <reference field="4294967294" count="1" selected="0">
              <x v="0"/>
            </reference>
          </references>
        </pivotArea>
      </autoSortScope>
    </pivotField>
    <pivotField dataField="1" showAll="0"/>
    <pivotField showAll="0" defaultSubtotal="0"/>
    <pivotField showAll="0" defaultSubtotal="0"/>
    <pivotField showAll="0" defaultSubtotal="0">
      <items count="5">
        <item x="0"/>
        <item x="1"/>
        <item x="2"/>
        <item x="3"/>
        <item x="4"/>
      </items>
    </pivotField>
  </pivotFields>
  <rowFields count="1">
    <field x="8"/>
  </rowFields>
  <rowItems count="6">
    <i>
      <x v="3"/>
    </i>
    <i>
      <x v="2"/>
    </i>
    <i>
      <x v="4"/>
    </i>
    <i>
      <x/>
    </i>
    <i>
      <x v="1"/>
    </i>
    <i t="grand">
      <x/>
    </i>
  </rowItems>
  <colItems count="1">
    <i/>
  </colItems>
  <dataFields count="1">
    <dataField name="Sum of Profit"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EE450EE-8342-4EB1-835E-964293DA8BEB}" name="PivotTable38" cacheId="5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
  <location ref="A328:B331" firstHeaderRow="1" firstDataRow="1"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axis="axisRow" showAll="0" sortType="descending">
      <items count="4">
        <item x="1"/>
        <item x="2"/>
        <item x="0"/>
        <item t="default"/>
      </items>
      <autoSortScope>
        <pivotArea dataOnly="0" outline="0" fieldPosition="0">
          <references count="1">
            <reference field="4294967294" count="1" selected="0">
              <x v="0"/>
            </reference>
          </references>
        </pivotArea>
      </autoSortScope>
    </pivotField>
    <pivotField showAll="0"/>
    <pivotField dataField="1" showAll="0"/>
    <pivotField showAll="0"/>
    <pivotField showAll="0"/>
    <pivotField showAll="0"/>
    <pivotField showAll="0" defaultSubtotal="0"/>
    <pivotField showAll="0" defaultSubtotal="0"/>
    <pivotField showAll="0" defaultSubtotal="0">
      <items count="5">
        <item x="0"/>
        <item x="1"/>
        <item x="2"/>
        <item x="3"/>
        <item x="4"/>
      </items>
    </pivotField>
  </pivotFields>
  <rowFields count="1">
    <field x="4"/>
  </rowFields>
  <rowItems count="3">
    <i>
      <x v="1"/>
    </i>
    <i>
      <x/>
    </i>
    <i>
      <x v="2"/>
    </i>
  </rowItems>
  <colItems count="1">
    <i/>
  </colItems>
  <dataFields count="1">
    <dataField name="Sum of Quantity Sold" fld="6" baseField="0" baseItem="0"/>
  </dataFields>
  <chartFormats count="8">
    <chartFormat chart="6" format="29" series="1">
      <pivotArea type="data" outline="0" fieldPosition="0">
        <references count="1">
          <reference field="4294967294" count="1" selected="0">
            <x v="0"/>
          </reference>
        </references>
      </pivotArea>
    </chartFormat>
    <chartFormat chart="6" format="30">
      <pivotArea type="data" outline="0" fieldPosition="0">
        <references count="2">
          <reference field="4294967294" count="1" selected="0">
            <x v="0"/>
          </reference>
          <reference field="4" count="1" selected="0">
            <x v="1"/>
          </reference>
        </references>
      </pivotArea>
    </chartFormat>
    <chartFormat chart="6" format="31">
      <pivotArea type="data" outline="0" fieldPosition="0">
        <references count="2">
          <reference field="4294967294" count="1" selected="0">
            <x v="0"/>
          </reference>
          <reference field="4" count="1" selected="0">
            <x v="0"/>
          </reference>
        </references>
      </pivotArea>
    </chartFormat>
    <chartFormat chart="6" format="32">
      <pivotArea type="data" outline="0" fieldPosition="0">
        <references count="2">
          <reference field="4294967294" count="1" selected="0">
            <x v="0"/>
          </reference>
          <reference field="4" count="1" selected="0">
            <x v="2"/>
          </reference>
        </references>
      </pivotArea>
    </chartFormat>
    <chartFormat chart="1" format="10" series="1">
      <pivotArea type="data" outline="0" fieldPosition="0">
        <references count="1">
          <reference field="4294967294" count="1" selected="0">
            <x v="0"/>
          </reference>
        </references>
      </pivotArea>
    </chartFormat>
    <chartFormat chart="1" format="14">
      <pivotArea type="data" outline="0" fieldPosition="0">
        <references count="2">
          <reference field="4294967294" count="1" selected="0">
            <x v="0"/>
          </reference>
          <reference field="4" count="1" selected="0">
            <x v="1"/>
          </reference>
        </references>
      </pivotArea>
    </chartFormat>
    <chartFormat chart="1" format="15">
      <pivotArea type="data" outline="0" fieldPosition="0">
        <references count="2">
          <reference field="4294967294" count="1" selected="0">
            <x v="0"/>
          </reference>
          <reference field="4" count="1" selected="0">
            <x v="2"/>
          </reference>
        </references>
      </pivotArea>
    </chartFormat>
    <chartFormat chart="1" format="16">
      <pivotArea type="data" outline="0" fieldPosition="0">
        <references count="2">
          <reference field="4294967294" count="1" selected="0">
            <x v="0"/>
          </reference>
          <reference field="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B61375-2BC4-4B05-A97B-1959F4A01EB4}" name="PivotTable3"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5">
  <location ref="A17:B22" firstHeaderRow="1" firstDataRow="1" firstDataCol="1"/>
  <pivotFields count="13">
    <pivotField showAll="0"/>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axis="axisRow" showAll="0">
      <items count="5">
        <item x="0"/>
        <item x="2"/>
        <item x="3"/>
        <item x="1"/>
        <item t="default"/>
      </items>
    </pivotField>
    <pivotField showAll="0"/>
    <pivotField showAll="0">
      <items count="4">
        <item x="1"/>
        <item x="2"/>
        <item x="0"/>
        <item t="default"/>
      </items>
    </pivotField>
    <pivotField showAll="0"/>
    <pivotField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2"/>
  </rowFields>
  <rowItems count="5">
    <i>
      <x/>
    </i>
    <i>
      <x v="1"/>
    </i>
    <i>
      <x v="2"/>
    </i>
    <i>
      <x v="3"/>
    </i>
    <i t="grand">
      <x/>
    </i>
  </rowItems>
  <colItems count="1">
    <i/>
  </colItems>
  <dataFields count="1">
    <dataField name="Sum of Sales Amount" fld="7" baseField="0" baseItem="0"/>
  </dataFields>
  <chartFormats count="45">
    <chartFormat chart="20" format="24" series="1">
      <pivotArea type="data" outline="0" fieldPosition="0">
        <references count="1">
          <reference field="4294967294" count="1" selected="0">
            <x v="0"/>
          </reference>
        </references>
      </pivotArea>
    </chartFormat>
    <chartFormat chart="20" format="25">
      <pivotArea type="data" outline="0" fieldPosition="0">
        <references count="2">
          <reference field="4294967294" count="1" selected="0">
            <x v="0"/>
          </reference>
          <reference field="2" count="1" selected="0">
            <x v="0"/>
          </reference>
        </references>
      </pivotArea>
    </chartFormat>
    <chartFormat chart="20" format="26">
      <pivotArea type="data" outline="0" fieldPosition="0">
        <references count="2">
          <reference field="4294967294" count="1" selected="0">
            <x v="0"/>
          </reference>
          <reference field="2" count="1" selected="0">
            <x v="1"/>
          </reference>
        </references>
      </pivotArea>
    </chartFormat>
    <chartFormat chart="20" format="27">
      <pivotArea type="data" outline="0" fieldPosition="0">
        <references count="2">
          <reference field="4294967294" count="1" selected="0">
            <x v="0"/>
          </reference>
          <reference field="2" count="1" selected="0">
            <x v="2"/>
          </reference>
        </references>
      </pivotArea>
    </chartFormat>
    <chartFormat chart="20" format="28">
      <pivotArea type="data" outline="0" fieldPosition="0">
        <references count="2">
          <reference field="4294967294" count="1" selected="0">
            <x v="0"/>
          </reference>
          <reference field="2" count="1" selected="0">
            <x v="3"/>
          </reference>
        </references>
      </pivotArea>
    </chartFormat>
    <chartFormat chart="21" format="30" series="1">
      <pivotArea type="data" outline="0" fieldPosition="0">
        <references count="1">
          <reference field="4294967294" count="1" selected="0">
            <x v="0"/>
          </reference>
        </references>
      </pivotArea>
    </chartFormat>
    <chartFormat chart="21" format="31">
      <pivotArea type="data" outline="0" fieldPosition="0">
        <references count="2">
          <reference field="4294967294" count="1" selected="0">
            <x v="0"/>
          </reference>
          <reference field="2" count="1" selected="0">
            <x v="0"/>
          </reference>
        </references>
      </pivotArea>
    </chartFormat>
    <chartFormat chart="21" format="32">
      <pivotArea type="data" outline="0" fieldPosition="0">
        <references count="2">
          <reference field="4294967294" count="1" selected="0">
            <x v="0"/>
          </reference>
          <reference field="2" count="1" selected="0">
            <x v="1"/>
          </reference>
        </references>
      </pivotArea>
    </chartFormat>
    <chartFormat chart="21" format="33">
      <pivotArea type="data" outline="0" fieldPosition="0">
        <references count="2">
          <reference field="4294967294" count="1" selected="0">
            <x v="0"/>
          </reference>
          <reference field="2" count="1" selected="0">
            <x v="2"/>
          </reference>
        </references>
      </pivotArea>
    </chartFormat>
    <chartFormat chart="21" format="34">
      <pivotArea type="data" outline="0" fieldPosition="0">
        <references count="2">
          <reference field="4294967294" count="1" selected="0">
            <x v="0"/>
          </reference>
          <reference field="2" count="1" selected="0">
            <x v="3"/>
          </reference>
        </references>
      </pivotArea>
    </chartFormat>
    <chartFormat chart="22" format="36" series="1">
      <pivotArea type="data" outline="0" fieldPosition="0">
        <references count="1">
          <reference field="4294967294" count="1" selected="0">
            <x v="0"/>
          </reference>
        </references>
      </pivotArea>
    </chartFormat>
    <chartFormat chart="22" format="37">
      <pivotArea type="data" outline="0" fieldPosition="0">
        <references count="2">
          <reference field="4294967294" count="1" selected="0">
            <x v="0"/>
          </reference>
          <reference field="2" count="1" selected="0">
            <x v="0"/>
          </reference>
        </references>
      </pivotArea>
    </chartFormat>
    <chartFormat chart="22" format="38">
      <pivotArea type="data" outline="0" fieldPosition="0">
        <references count="2">
          <reference field="4294967294" count="1" selected="0">
            <x v="0"/>
          </reference>
          <reference field="2" count="1" selected="0">
            <x v="1"/>
          </reference>
        </references>
      </pivotArea>
    </chartFormat>
    <chartFormat chart="22" format="39">
      <pivotArea type="data" outline="0" fieldPosition="0">
        <references count="2">
          <reference field="4294967294" count="1" selected="0">
            <x v="0"/>
          </reference>
          <reference field="2" count="1" selected="0">
            <x v="2"/>
          </reference>
        </references>
      </pivotArea>
    </chartFormat>
    <chartFormat chart="22" format="40">
      <pivotArea type="data" outline="0" fieldPosition="0">
        <references count="2">
          <reference field="4294967294" count="1" selected="0">
            <x v="0"/>
          </reference>
          <reference field="2" count="1" selected="0">
            <x v="3"/>
          </reference>
        </references>
      </pivotArea>
    </chartFormat>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2" count="1" selected="0">
            <x v="0"/>
          </reference>
        </references>
      </pivotArea>
    </chartFormat>
    <chartFormat chart="4" format="8">
      <pivotArea type="data" outline="0" fieldPosition="0">
        <references count="2">
          <reference field="4294967294" count="1" selected="0">
            <x v="0"/>
          </reference>
          <reference field="2" count="1" selected="0">
            <x v="1"/>
          </reference>
        </references>
      </pivotArea>
    </chartFormat>
    <chartFormat chart="4" format="9">
      <pivotArea type="data" outline="0" fieldPosition="0">
        <references count="2">
          <reference field="4294967294" count="1" selected="0">
            <x v="0"/>
          </reference>
          <reference field="2" count="1" selected="0">
            <x v="2"/>
          </reference>
        </references>
      </pivotArea>
    </chartFormat>
    <chartFormat chart="4" format="10">
      <pivotArea type="data" outline="0" fieldPosition="0">
        <references count="2">
          <reference field="4294967294" count="1" selected="0">
            <x v="0"/>
          </reference>
          <reference field="2" count="1" selected="0">
            <x v="3"/>
          </reference>
        </references>
      </pivotArea>
    </chartFormat>
    <chartFormat chart="25" format="24" series="1">
      <pivotArea type="data" outline="0" fieldPosition="0">
        <references count="1">
          <reference field="4294967294" count="1" selected="0">
            <x v="0"/>
          </reference>
        </references>
      </pivotArea>
    </chartFormat>
    <chartFormat chart="25" format="25">
      <pivotArea type="data" outline="0" fieldPosition="0">
        <references count="2">
          <reference field="4294967294" count="1" selected="0">
            <x v="0"/>
          </reference>
          <reference field="2" count="1" selected="0">
            <x v="0"/>
          </reference>
        </references>
      </pivotArea>
    </chartFormat>
    <chartFormat chart="25" format="26">
      <pivotArea type="data" outline="0" fieldPosition="0">
        <references count="2">
          <reference field="4294967294" count="1" selected="0">
            <x v="0"/>
          </reference>
          <reference field="2" count="1" selected="0">
            <x v="1"/>
          </reference>
        </references>
      </pivotArea>
    </chartFormat>
    <chartFormat chart="25" format="27">
      <pivotArea type="data" outline="0" fieldPosition="0">
        <references count="2">
          <reference field="4294967294" count="1" selected="0">
            <x v="0"/>
          </reference>
          <reference field="2" count="1" selected="0">
            <x v="2"/>
          </reference>
        </references>
      </pivotArea>
    </chartFormat>
    <chartFormat chart="25" format="28">
      <pivotArea type="data" outline="0" fieldPosition="0">
        <references count="2">
          <reference field="4294967294" count="1" selected="0">
            <x v="0"/>
          </reference>
          <reference field="2" count="1" selected="0">
            <x v="3"/>
          </reference>
        </references>
      </pivotArea>
    </chartFormat>
    <chartFormat chart="24" format="13" series="1">
      <pivotArea type="data" outline="0" fieldPosition="0">
        <references count="1">
          <reference field="4294967294" count="1" selected="0">
            <x v="0"/>
          </reference>
        </references>
      </pivotArea>
    </chartFormat>
    <chartFormat chart="24" format="14">
      <pivotArea type="data" outline="0" fieldPosition="0">
        <references count="2">
          <reference field="4294967294" count="1" selected="0">
            <x v="0"/>
          </reference>
          <reference field="2" count="1" selected="0">
            <x v="0"/>
          </reference>
        </references>
      </pivotArea>
    </chartFormat>
    <chartFormat chart="24" format="15">
      <pivotArea type="data" outline="0" fieldPosition="0">
        <references count="2">
          <reference field="4294967294" count="1" selected="0">
            <x v="0"/>
          </reference>
          <reference field="2" count="1" selected="0">
            <x v="1"/>
          </reference>
        </references>
      </pivotArea>
    </chartFormat>
    <chartFormat chart="24" format="16">
      <pivotArea type="data" outline="0" fieldPosition="0">
        <references count="2">
          <reference field="4294967294" count="1" selected="0">
            <x v="0"/>
          </reference>
          <reference field="2" count="1" selected="0">
            <x v="2"/>
          </reference>
        </references>
      </pivotArea>
    </chartFormat>
    <chartFormat chart="24" format="17">
      <pivotArea type="data" outline="0" fieldPosition="0">
        <references count="2">
          <reference field="4294967294" count="1" selected="0">
            <x v="0"/>
          </reference>
          <reference field="2" count="1" selected="0">
            <x v="3"/>
          </reference>
        </references>
      </pivotArea>
    </chartFormat>
    <chartFormat chart="15" format="24" series="1">
      <pivotArea type="data" outline="0" fieldPosition="0">
        <references count="1">
          <reference field="4294967294" count="1" selected="0">
            <x v="0"/>
          </reference>
        </references>
      </pivotArea>
    </chartFormat>
    <chartFormat chart="15" format="25">
      <pivotArea type="data" outline="0" fieldPosition="0">
        <references count="2">
          <reference field="4294967294" count="1" selected="0">
            <x v="0"/>
          </reference>
          <reference field="2" count="1" selected="0">
            <x v="0"/>
          </reference>
        </references>
      </pivotArea>
    </chartFormat>
    <chartFormat chart="15" format="26">
      <pivotArea type="data" outline="0" fieldPosition="0">
        <references count="2">
          <reference field="4294967294" count="1" selected="0">
            <x v="0"/>
          </reference>
          <reference field="2" count="1" selected="0">
            <x v="1"/>
          </reference>
        </references>
      </pivotArea>
    </chartFormat>
    <chartFormat chart="15" format="27">
      <pivotArea type="data" outline="0" fieldPosition="0">
        <references count="2">
          <reference field="4294967294" count="1" selected="0">
            <x v="0"/>
          </reference>
          <reference field="2" count="1" selected="0">
            <x v="2"/>
          </reference>
        </references>
      </pivotArea>
    </chartFormat>
    <chartFormat chart="15" format="28">
      <pivotArea type="data" outline="0" fieldPosition="0">
        <references count="2">
          <reference field="4294967294" count="1" selected="0">
            <x v="0"/>
          </reference>
          <reference field="2" count="1" selected="0">
            <x v="3"/>
          </reference>
        </references>
      </pivotArea>
    </chartFormat>
    <chartFormat chart="29" format="39" series="1">
      <pivotArea type="data" outline="0" fieldPosition="0">
        <references count="1">
          <reference field="4294967294" count="1" selected="0">
            <x v="0"/>
          </reference>
        </references>
      </pivotArea>
    </chartFormat>
    <chartFormat chart="29" format="40">
      <pivotArea type="data" outline="0" fieldPosition="0">
        <references count="2">
          <reference field="4294967294" count="1" selected="0">
            <x v="0"/>
          </reference>
          <reference field="2" count="1" selected="0">
            <x v="0"/>
          </reference>
        </references>
      </pivotArea>
    </chartFormat>
    <chartFormat chart="29" format="41">
      <pivotArea type="data" outline="0" fieldPosition="0">
        <references count="2">
          <reference field="4294967294" count="1" selected="0">
            <x v="0"/>
          </reference>
          <reference field="2" count="1" selected="0">
            <x v="1"/>
          </reference>
        </references>
      </pivotArea>
    </chartFormat>
    <chartFormat chart="29" format="42">
      <pivotArea type="data" outline="0" fieldPosition="0">
        <references count="2">
          <reference field="4294967294" count="1" selected="0">
            <x v="0"/>
          </reference>
          <reference field="2" count="1" selected="0">
            <x v="2"/>
          </reference>
        </references>
      </pivotArea>
    </chartFormat>
    <chartFormat chart="29" format="43">
      <pivotArea type="data" outline="0" fieldPosition="0">
        <references count="2">
          <reference field="4294967294" count="1" selected="0">
            <x v="0"/>
          </reference>
          <reference field="2" count="1" selected="0">
            <x v="3"/>
          </reference>
        </references>
      </pivotArea>
    </chartFormat>
    <chartFormat chart="34" format="49" series="1">
      <pivotArea type="data" outline="0" fieldPosition="0">
        <references count="1">
          <reference field="4294967294" count="1" selected="0">
            <x v="0"/>
          </reference>
        </references>
      </pivotArea>
    </chartFormat>
    <chartFormat chart="34" format="50">
      <pivotArea type="data" outline="0" fieldPosition="0">
        <references count="2">
          <reference field="4294967294" count="1" selected="0">
            <x v="0"/>
          </reference>
          <reference field="2" count="1" selected="0">
            <x v="0"/>
          </reference>
        </references>
      </pivotArea>
    </chartFormat>
    <chartFormat chart="34" format="51">
      <pivotArea type="data" outline="0" fieldPosition="0">
        <references count="2">
          <reference field="4294967294" count="1" selected="0">
            <x v="0"/>
          </reference>
          <reference field="2" count="1" selected="0">
            <x v="1"/>
          </reference>
        </references>
      </pivotArea>
    </chartFormat>
    <chartFormat chart="34" format="52">
      <pivotArea type="data" outline="0" fieldPosition="0">
        <references count="2">
          <reference field="4294967294" count="1" selected="0">
            <x v="0"/>
          </reference>
          <reference field="2" count="1" selected="0">
            <x v="2"/>
          </reference>
        </references>
      </pivotArea>
    </chartFormat>
    <chartFormat chart="34" format="53">
      <pivotArea type="data" outline="0" fieldPosition="0">
        <references count="2">
          <reference field="4294967294" count="1" selected="0">
            <x v="0"/>
          </reference>
          <reference field="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1EEB1AC-F675-4D4A-AE73-55C5561A7FE9}" name="PivotTable30" cacheId="5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182:F186" firstHeaderRow="0" firstDataRow="1" firstDataCol="1"/>
  <pivotFields count="13">
    <pivotField showAll="0"/>
    <pivotField numFmtId="164"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items count="5">
        <item x="0"/>
        <item x="2"/>
        <item x="3"/>
        <item x="1"/>
        <item t="default"/>
      </items>
    </pivotField>
    <pivotField showAll="0"/>
    <pivotField axis="axisRow" showAll="0">
      <items count="4">
        <item x="1"/>
        <item x="2"/>
        <item x="0"/>
        <item t="default"/>
      </items>
    </pivotField>
    <pivotField showAll="0"/>
    <pivotField dataField="1" showAll="0"/>
    <pivotField dataField="1" showAll="0"/>
    <pivotField showAll="0"/>
    <pivotField showAll="0"/>
    <pivotField showAll="0" defaultSubtotal="0"/>
    <pivotField showAll="0" defaultSubtotal="0"/>
    <pivotField showAll="0" defaultSubtotal="0">
      <items count="5">
        <item x="0"/>
        <item x="1"/>
        <item x="2"/>
        <item x="3"/>
        <item x="4"/>
      </items>
    </pivotField>
  </pivotFields>
  <rowFields count="1">
    <field x="4"/>
  </rowFields>
  <rowItems count="4">
    <i>
      <x/>
    </i>
    <i>
      <x v="1"/>
    </i>
    <i>
      <x v="2"/>
    </i>
    <i t="grand">
      <x/>
    </i>
  </rowItems>
  <colFields count="1">
    <field x="-2"/>
  </colFields>
  <colItems count="2">
    <i>
      <x/>
    </i>
    <i i="1">
      <x v="1"/>
    </i>
  </colItems>
  <dataFields count="2">
    <dataField name="Sum of Sales Amount" fld="7" baseField="0" baseItem="0"/>
    <dataField name="Sum of Quantity Sold" fld="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B38AC0A-102D-4E41-A8AB-A16D8FA3474D}" name="PivotTable21" cacheId="5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7">
  <location ref="A150:C153" firstHeaderRow="0" firstDataRow="1" firstDataCol="1"/>
  <pivotFields count="13">
    <pivotField compact="0" outline="0" showAll="0"/>
    <pivotField compact="0" outline="0"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compact="0" outline="0" showAll="0">
      <items count="5">
        <item x="0"/>
        <item x="2"/>
        <item x="3"/>
        <item x="1"/>
        <item t="default"/>
      </items>
    </pivotField>
    <pivotField compact="0" outline="0" showAll="0"/>
    <pivotField axis="axisRow" compact="0" outline="0" showAll="0">
      <items count="4">
        <item x="1"/>
        <item x="2"/>
        <item x="0"/>
        <item t="default"/>
      </items>
    </pivotField>
    <pivotField compact="0" outline="0" showAll="0"/>
    <pivotField compact="0" outline="0" showAll="0"/>
    <pivotField dataField="1" compact="0" outline="0" showAll="0"/>
    <pivotField compact="0" outline="0" showAll="0"/>
    <pivotField dataField="1" compact="0" outline="0" showAll="0"/>
    <pivotField compact="0" outline="0" showAll="0">
      <items count="15">
        <item x="0"/>
        <item x="1"/>
        <item x="2"/>
        <item x="3"/>
        <item x="4"/>
        <item x="5"/>
        <item x="6"/>
        <item x="7"/>
        <item x="8"/>
        <item x="9"/>
        <item x="10"/>
        <item x="11"/>
        <item x="12"/>
        <item x="13"/>
        <item t="default"/>
      </items>
    </pivotField>
    <pivotField compact="0" outline="0" showAll="0">
      <items count="7">
        <item x="0"/>
        <item x="1"/>
        <item x="2"/>
        <item x="3"/>
        <item x="4"/>
        <item x="5"/>
        <item t="default"/>
      </items>
    </pivotField>
    <pivotField compact="0" outline="0" showAll="0">
      <items count="6">
        <item x="0"/>
        <item x="1"/>
        <item x="2"/>
        <item x="3"/>
        <item x="4"/>
        <item t="default"/>
      </items>
    </pivotField>
  </pivotFields>
  <rowFields count="1">
    <field x="4"/>
  </rowFields>
  <rowItems count="3">
    <i>
      <x/>
    </i>
    <i>
      <x v="1"/>
    </i>
    <i>
      <x v="2"/>
    </i>
  </rowItems>
  <colFields count="1">
    <field x="-2"/>
  </colFields>
  <colItems count="2">
    <i>
      <x/>
    </i>
    <i i="1">
      <x v="1"/>
    </i>
  </colItems>
  <dataFields count="2">
    <dataField name="Sum of Profit" fld="9" baseField="0" baseItem="0"/>
    <dataField name="Sum of Sales Amount" fld="7" baseField="0" baseItem="0"/>
  </dataFields>
  <chartFormats count="9">
    <chartFormat chart="0" format="1"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 chart="4" format="17"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1"/>
          </reference>
        </references>
      </pivotArea>
    </chartFormat>
    <chartFormat chart="6" format="12" series="1">
      <pivotArea type="data" outline="0" fieldPosition="0">
        <references count="1">
          <reference field="4294967294" count="1" selected="0">
            <x v="0"/>
          </reference>
        </references>
      </pivotArea>
    </chartFormat>
    <chartFormat chart="6" format="13"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B69EBFBF-301B-46AB-92CE-7CEDE803B2C8}" sourceName="Region">
  <pivotTables>
    <pivotTable tabId="2" name="PivotTable1"/>
    <pivotTable tabId="2" name="PivotTable10"/>
    <pivotTable tabId="2" name="PivotTable26"/>
    <pivotTable tabId="2" name="PivotTable20"/>
    <pivotTable tabId="2" name="PivotTable18"/>
    <pivotTable tabId="2" name="PivotTable17"/>
    <pivotTable tabId="2" name="PivotTable16"/>
    <pivotTable tabId="2" name="PivotTable15"/>
    <pivotTable tabId="2" name="PivotTable12"/>
    <pivotTable tabId="2" name="PivotTable11"/>
    <pivotTable tabId="2" name="PivotTable27"/>
    <pivotTable tabId="2" name="PivotTable14"/>
    <pivotTable tabId="2" name="PivotTable19"/>
    <pivotTable tabId="2" name="PivotTable2"/>
    <pivotTable tabId="2" name="PivotTable21"/>
    <pivotTable tabId="2" name="PivotTable22"/>
    <pivotTable tabId="2" name="PivotTable23"/>
    <pivotTable tabId="2" name="PivotTable25"/>
    <pivotTable tabId="2" name="PivotTable28"/>
    <pivotTable tabId="2" name="PivotTable29"/>
    <pivotTable tabId="2" name="PivotTable3"/>
    <pivotTable tabId="2" name="PivotTable4"/>
    <pivotTable tabId="2" name="PivotTable5"/>
    <pivotTable tabId="2" name="PivotTable6"/>
    <pivotTable tabId="2" name="PivotTable7"/>
    <pivotTable tabId="2" name="PivotTable8"/>
    <pivotTable tabId="2" name="PivotTable9"/>
    <pivotTable tabId="2" name="PivotTable24"/>
    <pivotTable tabId="2" name="PivotTable30"/>
    <pivotTable tabId="2" name="PivotTable32"/>
    <pivotTable tabId="2" name="PivotTable33"/>
    <pivotTable tabId="2" name="PivotTable34"/>
    <pivotTable tabId="2" name="PivotTable35"/>
    <pivotTable tabId="2" name="PivotTable36"/>
    <pivotTable tabId="2" name="PivotTable37"/>
    <pivotTable tabId="2" name="PivotTable38"/>
    <pivotTable tabId="2" name="PivotTable13"/>
  </pivotTables>
  <data>
    <tabular pivotCacheId="689093791">
      <items count="4">
        <i x="0" s="1"/>
        <i x="2" s="1"/>
        <i x="3"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A66FA529-B52B-491A-B71A-EB066A67C52A}" sourceName="Product Category">
  <pivotTables>
    <pivotTable tabId="2" name="PivotTable1"/>
    <pivotTable tabId="2" name="PivotTable10"/>
    <pivotTable tabId="2" name="PivotTable11"/>
    <pivotTable tabId="2" name="PivotTable12"/>
    <pivotTable tabId="2" name="PivotTable14"/>
    <pivotTable tabId="2" name="PivotTable15"/>
    <pivotTable tabId="2" name="PivotTable17"/>
    <pivotTable tabId="2" name="PivotTable18"/>
    <pivotTable tabId="2" name="PivotTable19"/>
    <pivotTable tabId="2" name="PivotTable20"/>
    <pivotTable tabId="2" name="PivotTable21"/>
    <pivotTable tabId="2" name="PivotTable22"/>
    <pivotTable tabId="2" name="PivotTable23"/>
    <pivotTable tabId="2" name="PivotTable25"/>
    <pivotTable tabId="2" name="PivotTable26"/>
    <pivotTable tabId="2" name="PivotTable27"/>
    <pivotTable tabId="2" name="PivotTable29"/>
    <pivotTable tabId="2" name="PivotTable3"/>
    <pivotTable tabId="2" name="PivotTable4"/>
    <pivotTable tabId="2" name="PivotTable5"/>
    <pivotTable tabId="2" name="PivotTable6"/>
    <pivotTable tabId="2" name="PivotTable7"/>
    <pivotTable tabId="2" name="PivotTable8"/>
    <pivotTable tabId="2" name="PivotTable9"/>
    <pivotTable tabId="2" name="PivotTable28"/>
    <pivotTable tabId="2" name="PivotTable24"/>
    <pivotTable tabId="2" name="PivotTable30"/>
    <pivotTable tabId="2" name="PivotTable32"/>
    <pivotTable tabId="2" name="PivotTable33"/>
    <pivotTable tabId="2" name="PivotTable34"/>
    <pivotTable tabId="2" name="PivotTable35"/>
    <pivotTable tabId="2" name="PivotTable36"/>
    <pivotTable tabId="2" name="PivotTable37"/>
    <pivotTable tabId="2" name="PivotTable38"/>
    <pivotTable tabId="2" name="PivotTable13"/>
  </pivotTables>
  <data>
    <tabular pivotCacheId="689093791">
      <items count="3">
        <i x="1" s="1"/>
        <i x="2"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 xr10:uid="{FA8230A5-CE73-4257-A9F0-2BA82DCBA413}" sourceName="Order Date">
  <pivotTables>
    <pivotTable tabId="2" name="PivotTable2"/>
  </pivotTables>
  <data>
    <tabular pivotCacheId="689093791">
      <items count="1000">
        <i x="0" s="1"/>
        <i x="1" s="1"/>
        <i x="2" s="1"/>
        <i x="3" s="1"/>
        <i x="4" s="1"/>
        <i x="5" s="1"/>
        <i x="6" s="1"/>
        <i x="7" s="1"/>
        <i x="8" s="1"/>
        <i x="9" s="1"/>
        <i x="10" s="1"/>
        <i x="11" s="1"/>
        <i x="12" s="1"/>
        <i x="13" s="1"/>
        <i x="14" s="1"/>
        <i x="15" s="1"/>
        <i x="16" s="1"/>
        <i x="17" s="1"/>
        <i x="18" s="1"/>
        <i x="19" s="1"/>
        <i x="20" s="1"/>
        <i x="21" s="1"/>
        <i x="22" s="1"/>
        <i x="23" s="1"/>
        <i x="24" s="1"/>
        <i x="25" s="1"/>
        <i x="26" s="1"/>
        <i x="27" s="1"/>
        <i x="28" s="1"/>
        <i x="29" s="1"/>
        <i x="30" s="1"/>
        <i x="31" s="1"/>
        <i x="32" s="1"/>
        <i x="33" s="1"/>
        <i x="34" s="1"/>
        <i x="35" s="1"/>
        <i x="36" s="1"/>
        <i x="37" s="1"/>
        <i x="38" s="1"/>
        <i x="39" s="1"/>
        <i x="40" s="1"/>
        <i x="41" s="1"/>
        <i x="42" s="1"/>
        <i x="43" s="1"/>
        <i x="44" s="1"/>
        <i x="45" s="1"/>
        <i x="46" s="1"/>
        <i x="47" s="1"/>
        <i x="48" s="1"/>
        <i x="49" s="1"/>
        <i x="50" s="1"/>
        <i x="51" s="1"/>
        <i x="52" s="1"/>
        <i x="53" s="1"/>
        <i x="54" s="1"/>
        <i x="55" s="1"/>
        <i x="56" s="1"/>
        <i x="57" s="1"/>
        <i x="58" s="1"/>
        <i x="59" s="1"/>
        <i x="60" s="1"/>
        <i x="61" s="1"/>
        <i x="62" s="1"/>
        <i x="63" s="1"/>
        <i x="64" s="1"/>
        <i x="65" s="1"/>
        <i x="66" s="1"/>
        <i x="67" s="1"/>
        <i x="68" s="1"/>
        <i x="69" s="1"/>
        <i x="70" s="1"/>
        <i x="71" s="1"/>
        <i x="72" s="1"/>
        <i x="73" s="1"/>
        <i x="74" s="1"/>
        <i x="75" s="1"/>
        <i x="76" s="1"/>
        <i x="77" s="1"/>
        <i x="78" s="1"/>
        <i x="79" s="1"/>
        <i x="80" s="1"/>
        <i x="81" s="1"/>
        <i x="82" s="1"/>
        <i x="83" s="1"/>
        <i x="84" s="1"/>
        <i x="85" s="1"/>
        <i x="86" s="1"/>
        <i x="87" s="1"/>
        <i x="88" s="1"/>
        <i x="89" s="1"/>
        <i x="90" s="1"/>
        <i x="91" s="1"/>
        <i x="92" s="1"/>
        <i x="93" s="1"/>
        <i x="94" s="1"/>
        <i x="95" s="1"/>
        <i x="96" s="1"/>
        <i x="97" s="1"/>
        <i x="98" s="1"/>
        <i x="99" s="1"/>
        <i x="100" s="1"/>
        <i x="101" s="1"/>
        <i x="102" s="1"/>
        <i x="103" s="1"/>
        <i x="104" s="1"/>
        <i x="105" s="1"/>
        <i x="106" s="1"/>
        <i x="107" s="1"/>
        <i x="108" s="1"/>
        <i x="109" s="1"/>
        <i x="110" s="1"/>
        <i x="111" s="1"/>
        <i x="112" s="1"/>
        <i x="113" s="1"/>
        <i x="114" s="1"/>
        <i x="115" s="1"/>
        <i x="116" s="1"/>
        <i x="117" s="1"/>
        <i x="118" s="1"/>
        <i x="119" s="1"/>
        <i x="120" s="1"/>
        <i x="121" s="1"/>
        <i x="122" s="1"/>
        <i x="123" s="1"/>
        <i x="124" s="1"/>
        <i x="125" s="1"/>
        <i x="126" s="1"/>
        <i x="127" s="1"/>
        <i x="128" s="1"/>
        <i x="129" s="1"/>
        <i x="130" s="1"/>
        <i x="131" s="1"/>
        <i x="132" s="1"/>
        <i x="133" s="1"/>
        <i x="134" s="1"/>
        <i x="135" s="1"/>
        <i x="136" s="1"/>
        <i x="137" s="1"/>
        <i x="138" s="1"/>
        <i x="139" s="1"/>
        <i x="140" s="1"/>
        <i x="141" s="1"/>
        <i x="142" s="1"/>
        <i x="143" s="1"/>
        <i x="144" s="1"/>
        <i x="145" s="1"/>
        <i x="146" s="1"/>
        <i x="147" s="1"/>
        <i x="148" s="1"/>
        <i x="149" s="1"/>
        <i x="150" s="1"/>
        <i x="151" s="1"/>
        <i x="152" s="1"/>
        <i x="153" s="1"/>
        <i x="154" s="1"/>
        <i x="155" s="1"/>
        <i x="156" s="1"/>
        <i x="157" s="1"/>
        <i x="158" s="1"/>
        <i x="159" s="1"/>
        <i x="160" s="1"/>
        <i x="161" s="1"/>
        <i x="162" s="1"/>
        <i x="163" s="1"/>
        <i x="164" s="1"/>
        <i x="165" s="1"/>
        <i x="166" s="1"/>
        <i x="167" s="1"/>
        <i x="168" s="1"/>
        <i x="169" s="1"/>
        <i x="170" s="1"/>
        <i x="171" s="1"/>
        <i x="172" s="1"/>
        <i x="173" s="1"/>
        <i x="174" s="1"/>
        <i x="175" s="1"/>
        <i x="176" s="1"/>
        <i x="177" s="1"/>
        <i x="178" s="1"/>
        <i x="179" s="1"/>
        <i x="180" s="1"/>
        <i x="181" s="1"/>
        <i x="182" s="1"/>
        <i x="183" s="1"/>
        <i x="184" s="1"/>
        <i x="185" s="1"/>
        <i x="186" s="1"/>
        <i x="187" s="1"/>
        <i x="188" s="1"/>
        <i x="189" s="1"/>
        <i x="190" s="1"/>
        <i x="191" s="1"/>
        <i x="192" s="1"/>
        <i x="193" s="1"/>
        <i x="194" s="1"/>
        <i x="195" s="1"/>
        <i x="196" s="1"/>
        <i x="197" s="1"/>
        <i x="198" s="1"/>
        <i x="199" s="1"/>
        <i x="200" s="1"/>
        <i x="201" s="1"/>
        <i x="202" s="1"/>
        <i x="203" s="1"/>
        <i x="204" s="1"/>
        <i x="205" s="1"/>
        <i x="206" s="1"/>
        <i x="207" s="1"/>
        <i x="208" s="1"/>
        <i x="209" s="1"/>
        <i x="210" s="1"/>
        <i x="211" s="1"/>
        <i x="212" s="1"/>
        <i x="213" s="1"/>
        <i x="214" s="1"/>
        <i x="215" s="1"/>
        <i x="216" s="1"/>
        <i x="217" s="1"/>
        <i x="218" s="1"/>
        <i x="219" s="1"/>
        <i x="220" s="1"/>
        <i x="221" s="1"/>
        <i x="222" s="1"/>
        <i x="223" s="1"/>
        <i x="224" s="1"/>
        <i x="225" s="1"/>
        <i x="226" s="1"/>
        <i x="227" s="1"/>
        <i x="228" s="1"/>
        <i x="229" s="1"/>
        <i x="230" s="1"/>
        <i x="231" s="1"/>
        <i x="232" s="1"/>
        <i x="233" s="1"/>
        <i x="234" s="1"/>
        <i x="235" s="1"/>
        <i x="236" s="1"/>
        <i x="237" s="1"/>
        <i x="238" s="1"/>
        <i x="239" s="1"/>
        <i x="240" s="1"/>
        <i x="241" s="1"/>
        <i x="242" s="1"/>
        <i x="243" s="1"/>
        <i x="244" s="1"/>
        <i x="245" s="1"/>
        <i x="246" s="1"/>
        <i x="247" s="1"/>
        <i x="248" s="1"/>
        <i x="249" s="1"/>
        <i x="250" s="1"/>
        <i x="251" s="1"/>
        <i x="252" s="1"/>
        <i x="253" s="1"/>
        <i x="254" s="1"/>
        <i x="255" s="1"/>
        <i x="256" s="1"/>
        <i x="257" s="1"/>
        <i x="258" s="1"/>
        <i x="259" s="1"/>
        <i x="260" s="1"/>
        <i x="261" s="1"/>
        <i x="262" s="1"/>
        <i x="263" s="1"/>
        <i x="264" s="1"/>
        <i x="265" s="1"/>
        <i x="266" s="1"/>
        <i x="267" s="1"/>
        <i x="268" s="1"/>
        <i x="269" s="1"/>
        <i x="270" s="1"/>
        <i x="271" s="1"/>
        <i x="272" s="1"/>
        <i x="273" s="1"/>
        <i x="274" s="1"/>
        <i x="275" s="1"/>
        <i x="276" s="1"/>
        <i x="277" s="1"/>
        <i x="278" s="1"/>
        <i x="279" s="1"/>
        <i x="280" s="1"/>
        <i x="281" s="1"/>
        <i x="282" s="1"/>
        <i x="283" s="1"/>
        <i x="284" s="1"/>
        <i x="285" s="1"/>
        <i x="286" s="1"/>
        <i x="287" s="1"/>
        <i x="288" s="1"/>
        <i x="289" s="1"/>
        <i x="290" s="1"/>
        <i x="291" s="1"/>
        <i x="292" s="1"/>
        <i x="293" s="1"/>
        <i x="294" s="1"/>
        <i x="295" s="1"/>
        <i x="296" s="1"/>
        <i x="297" s="1"/>
        <i x="298" s="1"/>
        <i x="299" s="1"/>
        <i x="300" s="1"/>
        <i x="301" s="1"/>
        <i x="302" s="1"/>
        <i x="303" s="1"/>
        <i x="304" s="1"/>
        <i x="305" s="1"/>
        <i x="306" s="1"/>
        <i x="307" s="1"/>
        <i x="308" s="1"/>
        <i x="309" s="1"/>
        <i x="310" s="1"/>
        <i x="311" s="1"/>
        <i x="312" s="1"/>
        <i x="313" s="1"/>
        <i x="314" s="1"/>
        <i x="315" s="1"/>
        <i x="316" s="1"/>
        <i x="317" s="1"/>
        <i x="318" s="1"/>
        <i x="319" s="1"/>
        <i x="320" s="1"/>
        <i x="321" s="1"/>
        <i x="322" s="1"/>
        <i x="323" s="1"/>
        <i x="324" s="1"/>
        <i x="325" s="1"/>
        <i x="326" s="1"/>
        <i x="327" s="1"/>
        <i x="328" s="1"/>
        <i x="329" s="1"/>
        <i x="330" s="1"/>
        <i x="331" s="1"/>
        <i x="332" s="1"/>
        <i x="333" s="1"/>
        <i x="334" s="1"/>
        <i x="335" s="1"/>
        <i x="336" s="1"/>
        <i x="337" s="1"/>
        <i x="338" s="1"/>
        <i x="339" s="1"/>
        <i x="340" s="1"/>
        <i x="341" s="1"/>
        <i x="342" s="1"/>
        <i x="343" s="1"/>
        <i x="344" s="1"/>
        <i x="345" s="1"/>
        <i x="346" s="1"/>
        <i x="347" s="1"/>
        <i x="348" s="1"/>
        <i x="349" s="1"/>
        <i x="350" s="1"/>
        <i x="351" s="1"/>
        <i x="352" s="1"/>
        <i x="353" s="1"/>
        <i x="354" s="1"/>
        <i x="355" s="1"/>
        <i x="356" s="1"/>
        <i x="357" s="1"/>
        <i x="358" s="1"/>
        <i x="359" s="1"/>
        <i x="360" s="1"/>
        <i x="361" s="1"/>
        <i x="362" s="1"/>
        <i x="363" s="1"/>
        <i x="364" s="1"/>
        <i x="365" s="1"/>
        <i x="366" s="1"/>
        <i x="367" s="1"/>
        <i x="368" s="1"/>
        <i x="369" s="1"/>
        <i x="370" s="1"/>
        <i x="371" s="1"/>
        <i x="372" s="1"/>
        <i x="373" s="1"/>
        <i x="374" s="1"/>
        <i x="375" s="1"/>
        <i x="376" s="1"/>
        <i x="377" s="1"/>
        <i x="378" s="1"/>
        <i x="379" s="1"/>
        <i x="380" s="1"/>
        <i x="381" s="1"/>
        <i x="382" s="1"/>
        <i x="383" s="1"/>
        <i x="384" s="1"/>
        <i x="385" s="1"/>
        <i x="386" s="1"/>
        <i x="387" s="1"/>
        <i x="388" s="1"/>
        <i x="389" s="1"/>
        <i x="390" s="1"/>
        <i x="391" s="1"/>
        <i x="392" s="1"/>
        <i x="393" s="1"/>
        <i x="394" s="1"/>
        <i x="395" s="1"/>
        <i x="396" s="1"/>
        <i x="397" s="1"/>
        <i x="398" s="1"/>
        <i x="399" s="1"/>
        <i x="400" s="1"/>
        <i x="401" s="1"/>
        <i x="402" s="1"/>
        <i x="403" s="1"/>
        <i x="404" s="1"/>
        <i x="405" s="1"/>
        <i x="406" s="1"/>
        <i x="407" s="1"/>
        <i x="408" s="1"/>
        <i x="409" s="1"/>
        <i x="410" s="1"/>
        <i x="411" s="1"/>
        <i x="412" s="1"/>
        <i x="413" s="1"/>
        <i x="414" s="1"/>
        <i x="415" s="1"/>
        <i x="416" s="1"/>
        <i x="417" s="1"/>
        <i x="418" s="1"/>
        <i x="419" s="1"/>
        <i x="420" s="1"/>
        <i x="421" s="1"/>
        <i x="422" s="1"/>
        <i x="423" s="1"/>
        <i x="424" s="1"/>
        <i x="425" s="1"/>
        <i x="426" s="1"/>
        <i x="427" s="1"/>
        <i x="428" s="1"/>
        <i x="429" s="1"/>
        <i x="430" s="1"/>
        <i x="431" s="1"/>
        <i x="432" s="1"/>
        <i x="433" s="1"/>
        <i x="434" s="1"/>
        <i x="435" s="1"/>
        <i x="436" s="1"/>
        <i x="437" s="1"/>
        <i x="438" s="1"/>
        <i x="439" s="1"/>
        <i x="440" s="1"/>
        <i x="441" s="1"/>
        <i x="442" s="1"/>
        <i x="443" s="1"/>
        <i x="444" s="1"/>
        <i x="445" s="1"/>
        <i x="446" s="1"/>
        <i x="447" s="1"/>
        <i x="448" s="1"/>
        <i x="449" s="1"/>
        <i x="450" s="1"/>
        <i x="451" s="1"/>
        <i x="452" s="1"/>
        <i x="453" s="1"/>
        <i x="454" s="1"/>
        <i x="455" s="1"/>
        <i x="456" s="1"/>
        <i x="457" s="1"/>
        <i x="458" s="1"/>
        <i x="459" s="1"/>
        <i x="460" s="1"/>
        <i x="461" s="1"/>
        <i x="462" s="1"/>
        <i x="463" s="1"/>
        <i x="464" s="1"/>
        <i x="465" s="1"/>
        <i x="466" s="1"/>
        <i x="467" s="1"/>
        <i x="468" s="1"/>
        <i x="469" s="1"/>
        <i x="470" s="1"/>
        <i x="471" s="1"/>
        <i x="472" s="1"/>
        <i x="473" s="1"/>
        <i x="474" s="1"/>
        <i x="475" s="1"/>
        <i x="476" s="1"/>
        <i x="477" s="1"/>
        <i x="478" s="1"/>
        <i x="479" s="1"/>
        <i x="480" s="1"/>
        <i x="481" s="1"/>
        <i x="482" s="1"/>
        <i x="483" s="1"/>
        <i x="484" s="1"/>
        <i x="485" s="1"/>
        <i x="486" s="1"/>
        <i x="487" s="1"/>
        <i x="488" s="1"/>
        <i x="489" s="1"/>
        <i x="490" s="1"/>
        <i x="491" s="1"/>
        <i x="492" s="1"/>
        <i x="493" s="1"/>
        <i x="494" s="1"/>
        <i x="495" s="1"/>
        <i x="496" s="1"/>
        <i x="497" s="1"/>
        <i x="498" s="1"/>
        <i x="499" s="1"/>
        <i x="500" s="1"/>
        <i x="501" s="1"/>
        <i x="502" s="1"/>
        <i x="503" s="1"/>
        <i x="504" s="1"/>
        <i x="505" s="1"/>
        <i x="506" s="1"/>
        <i x="507" s="1"/>
        <i x="508" s="1"/>
        <i x="509" s="1"/>
        <i x="510" s="1"/>
        <i x="511" s="1"/>
        <i x="512" s="1"/>
        <i x="513" s="1"/>
        <i x="514" s="1"/>
        <i x="515" s="1"/>
        <i x="516" s="1"/>
        <i x="517" s="1"/>
        <i x="518" s="1"/>
        <i x="519" s="1"/>
        <i x="520" s="1"/>
        <i x="521" s="1"/>
        <i x="522" s="1"/>
        <i x="523" s="1"/>
        <i x="524" s="1"/>
        <i x="525" s="1"/>
        <i x="526" s="1"/>
        <i x="527" s="1"/>
        <i x="528" s="1"/>
        <i x="529" s="1"/>
        <i x="530" s="1"/>
        <i x="531" s="1"/>
        <i x="532" s="1"/>
        <i x="533" s="1"/>
        <i x="534" s="1"/>
        <i x="535" s="1"/>
        <i x="536" s="1"/>
        <i x="537" s="1"/>
        <i x="538" s="1"/>
        <i x="539" s="1"/>
        <i x="540" s="1"/>
        <i x="541" s="1"/>
        <i x="542" s="1"/>
        <i x="543" s="1"/>
        <i x="544" s="1"/>
        <i x="545" s="1"/>
        <i x="546" s="1"/>
        <i x="547" s="1"/>
        <i x="548" s="1"/>
        <i x="549" s="1"/>
        <i x="550" s="1"/>
        <i x="551" s="1"/>
        <i x="552" s="1"/>
        <i x="553" s="1"/>
        <i x="554" s="1"/>
        <i x="555" s="1"/>
        <i x="556" s="1"/>
        <i x="557" s="1"/>
        <i x="558" s="1"/>
        <i x="559" s="1"/>
        <i x="560" s="1"/>
        <i x="561" s="1"/>
        <i x="562" s="1"/>
        <i x="563" s="1"/>
        <i x="564" s="1"/>
        <i x="565" s="1"/>
        <i x="566" s="1"/>
        <i x="567" s="1"/>
        <i x="568" s="1"/>
        <i x="569" s="1"/>
        <i x="570" s="1"/>
        <i x="571" s="1"/>
        <i x="572" s="1"/>
        <i x="573" s="1"/>
        <i x="574" s="1"/>
        <i x="575" s="1"/>
        <i x="576" s="1"/>
        <i x="577" s="1"/>
        <i x="578" s="1"/>
        <i x="579" s="1"/>
        <i x="580" s="1"/>
        <i x="581" s="1"/>
        <i x="582" s="1"/>
        <i x="583" s="1"/>
        <i x="584" s="1"/>
        <i x="585" s="1"/>
        <i x="586" s="1"/>
        <i x="587" s="1"/>
        <i x="588" s="1"/>
        <i x="589" s="1"/>
        <i x="590" s="1"/>
        <i x="591" s="1"/>
        <i x="592" s="1"/>
        <i x="593" s="1"/>
        <i x="594" s="1"/>
        <i x="595" s="1"/>
        <i x="596" s="1"/>
        <i x="597" s="1"/>
        <i x="598" s="1"/>
        <i x="599" s="1"/>
        <i x="600" s="1"/>
        <i x="601" s="1"/>
        <i x="602" s="1"/>
        <i x="603" s="1"/>
        <i x="604" s="1"/>
        <i x="605" s="1"/>
        <i x="606" s="1"/>
        <i x="607" s="1"/>
        <i x="608" s="1"/>
        <i x="609" s="1"/>
        <i x="610" s="1"/>
        <i x="611" s="1"/>
        <i x="612" s="1"/>
        <i x="613" s="1"/>
        <i x="614" s="1"/>
        <i x="615" s="1"/>
        <i x="616" s="1"/>
        <i x="617" s="1"/>
        <i x="618" s="1"/>
        <i x="619" s="1"/>
        <i x="620" s="1"/>
        <i x="621" s="1"/>
        <i x="622" s="1"/>
        <i x="623" s="1"/>
        <i x="624" s="1"/>
        <i x="625" s="1"/>
        <i x="626" s="1"/>
        <i x="627" s="1"/>
        <i x="628" s="1"/>
        <i x="629" s="1"/>
        <i x="630" s="1"/>
        <i x="631" s="1"/>
        <i x="632" s="1"/>
        <i x="633" s="1"/>
        <i x="634" s="1"/>
        <i x="635" s="1"/>
        <i x="636" s="1"/>
        <i x="637" s="1"/>
        <i x="638" s="1"/>
        <i x="639" s="1"/>
        <i x="640" s="1"/>
        <i x="641" s="1"/>
        <i x="642" s="1"/>
        <i x="643" s="1"/>
        <i x="644" s="1"/>
        <i x="645" s="1"/>
        <i x="646" s="1"/>
        <i x="647" s="1"/>
        <i x="648" s="1"/>
        <i x="649" s="1"/>
        <i x="650" s="1"/>
        <i x="651" s="1"/>
        <i x="652" s="1"/>
        <i x="653" s="1"/>
        <i x="654" s="1"/>
        <i x="655" s="1"/>
        <i x="656" s="1"/>
        <i x="657" s="1"/>
        <i x="658" s="1"/>
        <i x="659" s="1"/>
        <i x="660" s="1"/>
        <i x="661" s="1"/>
        <i x="662" s="1"/>
        <i x="663" s="1"/>
        <i x="664" s="1"/>
        <i x="665" s="1"/>
        <i x="666" s="1"/>
        <i x="667" s="1"/>
        <i x="668" s="1"/>
        <i x="669" s="1"/>
        <i x="670" s="1"/>
        <i x="671" s="1"/>
        <i x="672" s="1"/>
        <i x="673" s="1"/>
        <i x="674" s="1"/>
        <i x="675" s="1"/>
        <i x="676" s="1"/>
        <i x="677" s="1"/>
        <i x="678" s="1"/>
        <i x="679" s="1"/>
        <i x="680" s="1"/>
        <i x="681" s="1"/>
        <i x="682" s="1"/>
        <i x="683" s="1"/>
        <i x="684" s="1"/>
        <i x="685" s="1"/>
        <i x="686" s="1"/>
        <i x="687" s="1"/>
        <i x="688" s="1"/>
        <i x="689" s="1"/>
        <i x="690" s="1"/>
        <i x="691" s="1"/>
        <i x="692" s="1"/>
        <i x="693" s="1"/>
        <i x="694" s="1"/>
        <i x="695" s="1"/>
        <i x="696" s="1"/>
        <i x="697" s="1"/>
        <i x="698" s="1"/>
        <i x="699" s="1"/>
        <i x="700" s="1"/>
        <i x="701" s="1"/>
        <i x="702" s="1"/>
        <i x="703" s="1"/>
        <i x="704" s="1"/>
        <i x="705" s="1"/>
        <i x="706" s="1"/>
        <i x="707" s="1"/>
        <i x="708" s="1"/>
        <i x="709" s="1"/>
        <i x="710" s="1"/>
        <i x="711" s="1"/>
        <i x="712" s="1"/>
        <i x="713" s="1"/>
        <i x="714" s="1"/>
        <i x="715" s="1"/>
        <i x="716" s="1"/>
        <i x="717" s="1"/>
        <i x="718" s="1"/>
        <i x="719" s="1"/>
        <i x="720" s="1"/>
        <i x="721" s="1"/>
        <i x="722" s="1"/>
        <i x="723" s="1"/>
        <i x="724" s="1"/>
        <i x="725" s="1"/>
        <i x="726" s="1"/>
        <i x="727" s="1"/>
        <i x="728" s="1"/>
        <i x="729" s="1"/>
        <i x="730" s="1"/>
        <i x="731" s="1"/>
        <i x="732" s="1"/>
        <i x="733" s="1"/>
        <i x="734" s="1"/>
        <i x="735" s="1"/>
        <i x="736" s="1"/>
        <i x="737" s="1"/>
        <i x="738" s="1"/>
        <i x="739" s="1"/>
        <i x="740" s="1"/>
        <i x="741" s="1"/>
        <i x="742" s="1"/>
        <i x="743" s="1"/>
        <i x="744" s="1"/>
        <i x="745" s="1"/>
        <i x="746" s="1"/>
        <i x="747" s="1"/>
        <i x="748" s="1"/>
        <i x="749" s="1"/>
        <i x="750" s="1"/>
        <i x="751" s="1"/>
        <i x="752" s="1"/>
        <i x="753" s="1"/>
        <i x="754" s="1"/>
        <i x="755" s="1"/>
        <i x="756" s="1"/>
        <i x="757" s="1"/>
        <i x="758" s="1"/>
        <i x="759" s="1"/>
        <i x="760" s="1"/>
        <i x="761" s="1"/>
        <i x="762" s="1"/>
        <i x="763" s="1"/>
        <i x="764" s="1"/>
        <i x="765" s="1"/>
        <i x="766" s="1"/>
        <i x="767" s="1"/>
        <i x="768" s="1"/>
        <i x="769" s="1"/>
        <i x="770" s="1"/>
        <i x="771" s="1"/>
        <i x="772" s="1"/>
        <i x="773" s="1"/>
        <i x="774" s="1"/>
        <i x="775" s="1"/>
        <i x="776" s="1"/>
        <i x="777" s="1"/>
        <i x="778" s="1"/>
        <i x="779" s="1"/>
        <i x="780" s="1"/>
        <i x="781" s="1"/>
        <i x="782" s="1"/>
        <i x="783" s="1"/>
        <i x="784" s="1"/>
        <i x="785" s="1"/>
        <i x="786" s="1"/>
        <i x="787" s="1"/>
        <i x="788" s="1"/>
        <i x="789" s="1"/>
        <i x="790" s="1"/>
        <i x="791" s="1"/>
        <i x="792" s="1"/>
        <i x="793" s="1"/>
        <i x="794" s="1"/>
        <i x="795" s="1"/>
        <i x="796" s="1"/>
        <i x="797" s="1"/>
        <i x="798" s="1"/>
        <i x="799" s="1"/>
        <i x="800" s="1"/>
        <i x="801" s="1"/>
        <i x="802" s="1"/>
        <i x="803" s="1"/>
        <i x="804" s="1"/>
        <i x="805" s="1"/>
        <i x="806" s="1"/>
        <i x="807" s="1"/>
        <i x="808" s="1"/>
        <i x="809" s="1"/>
        <i x="810" s="1"/>
        <i x="811" s="1"/>
        <i x="812" s="1"/>
        <i x="813" s="1"/>
        <i x="814" s="1"/>
        <i x="815" s="1"/>
        <i x="816" s="1"/>
        <i x="817" s="1"/>
        <i x="818" s="1"/>
        <i x="819" s="1"/>
        <i x="820" s="1"/>
        <i x="821" s="1"/>
        <i x="822" s="1"/>
        <i x="823" s="1"/>
        <i x="824" s="1"/>
        <i x="825" s="1"/>
        <i x="826" s="1"/>
        <i x="827" s="1"/>
        <i x="828" s="1"/>
        <i x="829" s="1"/>
        <i x="830" s="1"/>
        <i x="831" s="1"/>
        <i x="832" s="1"/>
        <i x="833" s="1"/>
        <i x="834" s="1"/>
        <i x="835" s="1"/>
        <i x="836" s="1"/>
        <i x="837" s="1"/>
        <i x="838" s="1"/>
        <i x="839" s="1"/>
        <i x="840" s="1"/>
        <i x="841" s="1"/>
        <i x="842" s="1"/>
        <i x="843" s="1"/>
        <i x="844" s="1"/>
        <i x="845" s="1"/>
        <i x="846" s="1"/>
        <i x="847" s="1"/>
        <i x="848" s="1"/>
        <i x="849" s="1"/>
        <i x="850" s="1"/>
        <i x="851" s="1"/>
        <i x="852" s="1"/>
        <i x="853" s="1"/>
        <i x="854" s="1"/>
        <i x="855" s="1"/>
        <i x="856" s="1"/>
        <i x="857" s="1"/>
        <i x="858" s="1"/>
        <i x="859" s="1"/>
        <i x="860" s="1"/>
        <i x="861" s="1"/>
        <i x="862" s="1"/>
        <i x="863" s="1"/>
        <i x="864" s="1"/>
        <i x="865" s="1"/>
        <i x="866" s="1"/>
        <i x="867" s="1"/>
        <i x="868" s="1"/>
        <i x="869" s="1"/>
        <i x="870" s="1"/>
        <i x="871" s="1"/>
        <i x="872" s="1"/>
        <i x="873" s="1"/>
        <i x="874" s="1"/>
        <i x="875" s="1"/>
        <i x="876" s="1"/>
        <i x="877" s="1"/>
        <i x="878" s="1"/>
        <i x="879" s="1"/>
        <i x="880" s="1"/>
        <i x="881" s="1"/>
        <i x="882" s="1"/>
        <i x="883" s="1"/>
        <i x="884" s="1"/>
        <i x="885" s="1"/>
        <i x="886" s="1"/>
        <i x="887" s="1"/>
        <i x="888" s="1"/>
        <i x="889" s="1"/>
        <i x="890" s="1"/>
        <i x="891" s="1"/>
        <i x="892" s="1"/>
        <i x="893" s="1"/>
        <i x="894" s="1"/>
        <i x="895" s="1"/>
        <i x="896" s="1"/>
        <i x="897" s="1"/>
        <i x="898" s="1"/>
        <i x="899" s="1"/>
        <i x="900" s="1"/>
        <i x="901" s="1"/>
        <i x="902" s="1"/>
        <i x="903" s="1"/>
        <i x="904" s="1"/>
        <i x="905" s="1"/>
        <i x="906" s="1"/>
        <i x="907" s="1"/>
        <i x="908" s="1"/>
        <i x="909" s="1"/>
        <i x="910" s="1"/>
        <i x="911" s="1"/>
        <i x="912" s="1"/>
        <i x="913" s="1"/>
        <i x="914" s="1"/>
        <i x="915" s="1"/>
        <i x="916" s="1"/>
        <i x="917" s="1"/>
        <i x="918" s="1"/>
        <i x="919" s="1"/>
        <i x="920" s="1"/>
        <i x="921" s="1"/>
        <i x="922" s="1"/>
        <i x="923" s="1"/>
        <i x="924" s="1"/>
        <i x="925" s="1"/>
        <i x="926" s="1"/>
        <i x="927" s="1"/>
        <i x="928" s="1"/>
        <i x="929" s="1"/>
        <i x="930" s="1"/>
        <i x="931" s="1"/>
        <i x="932" s="1"/>
        <i x="933" s="1"/>
        <i x="934" s="1"/>
        <i x="935" s="1"/>
        <i x="936" s="1"/>
        <i x="937" s="1"/>
        <i x="938" s="1"/>
        <i x="939" s="1"/>
        <i x="940" s="1"/>
        <i x="941" s="1"/>
        <i x="942" s="1"/>
        <i x="943" s="1"/>
        <i x="944" s="1"/>
        <i x="945" s="1"/>
        <i x="946" s="1"/>
        <i x="947" s="1"/>
        <i x="948" s="1"/>
        <i x="949" s="1"/>
        <i x="950" s="1"/>
        <i x="951" s="1"/>
        <i x="952" s="1"/>
        <i x="953" s="1"/>
        <i x="954" s="1"/>
        <i x="955" s="1"/>
        <i x="956" s="1"/>
        <i x="957" s="1"/>
        <i x="958" s="1"/>
        <i x="959" s="1"/>
        <i x="960" s="1"/>
        <i x="961" s="1"/>
        <i x="962" s="1"/>
        <i x="963" s="1"/>
        <i x="964" s="1"/>
        <i x="965" s="1"/>
        <i x="966" s="1"/>
        <i x="967" s="1"/>
        <i x="968" s="1"/>
        <i x="969" s="1"/>
        <i x="970" s="1"/>
        <i x="971" s="1"/>
        <i x="972" s="1"/>
        <i x="973" s="1"/>
        <i x="974" s="1"/>
        <i x="975" s="1"/>
        <i x="976" s="1"/>
        <i x="977" s="1"/>
        <i x="978" s="1"/>
        <i x="979" s="1"/>
        <i x="980" s="1"/>
        <i x="981" s="1"/>
        <i x="982" s="1"/>
        <i x="983" s="1"/>
        <i x="984" s="1"/>
        <i x="985" s="1"/>
        <i x="986" s="1"/>
        <i x="987" s="1"/>
        <i x="988" s="1"/>
        <i x="989" s="1"/>
        <i x="990" s="1"/>
        <i x="991" s="1"/>
        <i x="992" s="1"/>
        <i x="993" s="1"/>
        <i x="994" s="1"/>
        <i x="995" s="1"/>
        <i x="996" s="1"/>
        <i x="997" s="1"/>
        <i x="998" s="1"/>
        <i x="999"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Order_Date" xr10:uid="{6231D8B6-FB4F-41C4-BBCA-E08AC6B7B7E8}" sourceName="Years (Order Date)">
  <pivotTables>
    <pivotTable tabId="2" name="PivotTable28"/>
    <pivotTable tabId="2" name="PivotTable1"/>
    <pivotTable tabId="2" name="PivotTable10"/>
    <pivotTable tabId="2" name="PivotTable11"/>
    <pivotTable tabId="2" name="PivotTable12"/>
    <pivotTable tabId="2" name="PivotTable14"/>
    <pivotTable tabId="2" name="PivotTable15"/>
    <pivotTable tabId="2" name="PivotTable16"/>
    <pivotTable tabId="2" name="PivotTable17"/>
    <pivotTable tabId="2" name="PivotTable18"/>
    <pivotTable tabId="2" name="PivotTable19"/>
    <pivotTable tabId="2" name="PivotTable2"/>
    <pivotTable tabId="2" name="PivotTable20"/>
    <pivotTable tabId="2" name="PivotTable21"/>
    <pivotTable tabId="2" name="PivotTable22"/>
    <pivotTable tabId="2" name="PivotTable23"/>
    <pivotTable tabId="2" name="PivotTable25"/>
    <pivotTable tabId="2" name="PivotTable26"/>
    <pivotTable tabId="2" name="PivotTable27"/>
    <pivotTable tabId="2" name="PivotTable29"/>
    <pivotTable tabId="2" name="PivotTable3"/>
    <pivotTable tabId="2" name="PivotTable4"/>
    <pivotTable tabId="2" name="PivotTable5"/>
    <pivotTable tabId="2" name="PivotTable6"/>
    <pivotTable tabId="2" name="PivotTable7"/>
    <pivotTable tabId="2" name="PivotTable8"/>
    <pivotTable tabId="2" name="PivotTable9"/>
    <pivotTable tabId="2" name="PivotTable24"/>
    <pivotTable tabId="2" name="PivotTable30"/>
    <pivotTable tabId="2" name="PivotTable32"/>
    <pivotTable tabId="2" name="PivotTable33"/>
    <pivotTable tabId="2" name="PivotTable34"/>
    <pivotTable tabId="2" name="PivotTable35"/>
    <pivotTable tabId="2" name="PivotTable36"/>
    <pivotTable tabId="2" name="PivotTable37"/>
    <pivotTable tabId="2" name="PivotTable38"/>
    <pivotTable tabId="2" name="PivotTable13"/>
  </pivotTables>
  <data>
    <tabular pivotCacheId="689093791">
      <items count="5">
        <i x="1" s="1"/>
        <i x="2" s="1"/>
        <i x="3" s="1"/>
        <i x="0" s="1" nd="1"/>
        <i x="4"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90EAA667-F04A-4B96-877A-43870617B15E}" cache="Slicer_Region" caption="Region" columnCount="5" style="Slicer Style 1" rowHeight="234950"/>
  <slicer name="Region 3" xr10:uid="{A6D0433E-718B-47F0-A581-A983567D0A5E}" cache="Slicer_Region" caption="Region" style="Slicer Style 2" rowHeight="234950"/>
  <slicer name="Product Category" xr10:uid="{EF9A629F-582B-4C19-A24E-FB2D3CADEA6D}" cache="Slicer_Product_Category" caption="Product Category" rowHeight="234950"/>
  <slicer name="Order Date" xr10:uid="{E0F68434-5FCF-4D2E-B4E6-A9FEDBDF38FF}" cache="Slicer_Order_Date" caption="Order Date" rowHeight="234950"/>
  <slicer name="Years (Order Date)" xr10:uid="{4014DDF8-8FE6-46DA-8C99-92187AA143C7}" cache="Slicer_Years__Order_Date" caption="Years (Order Date)" columnCount="2" style="Slicer Style 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2" xr10:uid="{C5246B95-6827-4C24-9B68-70E18421BE2D}" cache="Slicer_Region" caption="Region" columnCount="3" style="Slicer Style 2" rowHeight="360000"/>
  <slicer name="Product Category 2" xr10:uid="{03848271-52BA-4898-8BF1-B73CD7E90DDB}" cache="Slicer_Product_Category" caption="Category" columnCount="2" style="Slicer Style 2" rowHeight="360000"/>
  <slicer name="Years (Order Date) 1" xr10:uid="{B438C1E4-E4C0-43BE-B811-A711FEBC03C4}" cache="Slicer_Years__Order_Date" caption="Years (Order Date)" columnCount="2" style="Slicer Style 2" rowHeight="3600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4" xr10:uid="{BD9A5CE3-BC13-4CBF-9BA7-CCFA118E2318}" cache="Slicer_Region" caption="Region" columnCount="3" style="Slicer Style 2" rowHeight="360000"/>
  <slicer name="Product Category 3" xr10:uid="{8488602E-951C-415F-AC18-AF4BC6E41047}" cache="Slicer_Product_Category" caption="Category" columnCount="2" style="Slicer Style 2" rowHeight="360000"/>
  <slicer name="Years (Order Date) 2" xr10:uid="{D2D8486B-12F3-4AE4-916F-C9047D0A46EB}" cache="Slicer_Years__Order_Date" caption="Years (Order Date)" columnCount="2" style="Slicer Style 2" rowHeight="360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0D6AA74-8109-43B8-ABA8-637172144BDE}" name="Table2" displayName="Table2" ref="A1:K1001" totalsRowShown="0" headerRowDxfId="4" headerRowBorderDxfId="3" tableBorderDxfId="2">
  <autoFilter ref="A1:K1001" xr:uid="{E0D6AA74-8109-43B8-ABA8-637172144BDE}">
    <filterColumn colId="3">
      <filters>
        <filter val="DL"/>
      </filters>
    </filterColumn>
  </autoFilter>
  <tableColumns count="11">
    <tableColumn id="1" xr3:uid="{34B88BC6-A47F-4029-BB73-8E5EBE35218C}" name="Order ID"/>
    <tableColumn id="2" xr3:uid="{F02D7EA6-A39B-4D8E-88EF-F697E233B749}" name="Order Date" dataDxfId="1"/>
    <tableColumn id="3" xr3:uid="{CB4FC7A8-F8E6-40CC-AD89-CBF5E26D2029}" name="Region"/>
    <tableColumn id="4" xr3:uid="{930B7D06-8336-43A9-8B3A-A1291A64B37E}" name="State"/>
    <tableColumn id="5" xr3:uid="{BBD9DEB1-B53A-41AE-9590-43223A26BDD5}" name="Product Category"/>
    <tableColumn id="6" xr3:uid="{16D4B800-99D6-4CA9-BA94-7E982478E72F}" name="Product Name"/>
    <tableColumn id="7" xr3:uid="{BB825F09-9A7A-4B32-8D71-9AE1477F248B}" name="Quantity Sold"/>
    <tableColumn id="8" xr3:uid="{1BA54179-53BC-43A1-8244-5D16ADFA5350}" name="Sales Amount"/>
    <tableColumn id="9" xr3:uid="{50777948-B776-4C32-8A5C-C59E0CA90A88}" name="Discount (%)"/>
    <tableColumn id="10" xr3:uid="{FA1ACE0A-6588-4C94-8702-DD20525C501C}" name="Profit"/>
    <tableColumn id="11" xr3:uid="{6649B7B4-04CF-44DF-9EA0-42765A4B2133}" name="Profit Margin" dataDxfId="0">
      <calculatedColumnFormula xml:space="preserve"> Table2[[#This Row],[Profit]] / Table2[[#This Row],[Sales Amount]]</calculatedColumnFormula>
    </tableColumn>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9" Type="http://schemas.openxmlformats.org/officeDocument/2006/relationships/drawing" Target="../drawings/drawing1.xml"/><Relationship Id="rId21" Type="http://schemas.openxmlformats.org/officeDocument/2006/relationships/pivotTable" Target="../pivotTables/pivotTable21.xml"/><Relationship Id="rId34" Type="http://schemas.openxmlformats.org/officeDocument/2006/relationships/pivotTable" Target="../pivotTables/pivotTable34.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33" Type="http://schemas.openxmlformats.org/officeDocument/2006/relationships/pivotTable" Target="../pivotTables/pivotTable33.xml"/><Relationship Id="rId38" Type="http://schemas.openxmlformats.org/officeDocument/2006/relationships/pivotTable" Target="../pivotTables/pivotTable38.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pivotTable" Target="../pivotTables/pivotTable29.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32" Type="http://schemas.openxmlformats.org/officeDocument/2006/relationships/pivotTable" Target="../pivotTables/pivotTable32.xml"/><Relationship Id="rId37" Type="http://schemas.openxmlformats.org/officeDocument/2006/relationships/pivotTable" Target="../pivotTables/pivotTable37.xml"/><Relationship Id="rId40" Type="http://schemas.microsoft.com/office/2007/relationships/slicer" Target="../slicers/slicer1.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36" Type="http://schemas.openxmlformats.org/officeDocument/2006/relationships/pivotTable" Target="../pivotTables/pivotTable36.xml"/><Relationship Id="rId10" Type="http://schemas.openxmlformats.org/officeDocument/2006/relationships/pivotTable" Target="../pivotTables/pivotTable10.xml"/><Relationship Id="rId19" Type="http://schemas.openxmlformats.org/officeDocument/2006/relationships/pivotTable" Target="../pivotTables/pivotTable19.xml"/><Relationship Id="rId31" Type="http://schemas.openxmlformats.org/officeDocument/2006/relationships/pivotTable" Target="../pivotTables/pivotTable31.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 Id="rId30" Type="http://schemas.openxmlformats.org/officeDocument/2006/relationships/pivotTable" Target="../pivotTables/pivotTable30.xml"/><Relationship Id="rId35" Type="http://schemas.openxmlformats.org/officeDocument/2006/relationships/pivotTable" Target="../pivotTables/pivotTable35.xml"/><Relationship Id="rId8" Type="http://schemas.openxmlformats.org/officeDocument/2006/relationships/pivotTable" Target="../pivotTables/pivotTable8.xml"/><Relationship Id="rId3" Type="http://schemas.openxmlformats.org/officeDocument/2006/relationships/pivotTable" Target="../pivotTables/pivotTable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1001"/>
  <sheetViews>
    <sheetView workbookViewId="0">
      <selection sqref="A1:XFD1048576"/>
    </sheetView>
  </sheetViews>
  <sheetFormatPr defaultRowHeight="14.4" x14ac:dyDescent="0.3"/>
  <cols>
    <col min="1" max="1" width="11.88671875" customWidth="1"/>
    <col min="2" max="2" width="15.109375" customWidth="1"/>
    <col min="3" max="3" width="14.33203125" customWidth="1"/>
    <col min="4" max="4" width="12" customWidth="1"/>
    <col min="5" max="5" width="17.5546875" customWidth="1"/>
    <col min="6" max="6" width="15.6640625" customWidth="1"/>
    <col min="7" max="7" width="16.5546875" customWidth="1"/>
    <col min="8" max="8" width="15.88671875" style="10" customWidth="1"/>
    <col min="9" max="9" width="14.33203125" customWidth="1"/>
    <col min="10" max="10" width="11.6640625" style="10" customWidth="1"/>
    <col min="11" max="11" width="15" style="13" bestFit="1" customWidth="1"/>
  </cols>
  <sheetData>
    <row r="1" spans="1:11" x14ac:dyDescent="0.3">
      <c r="A1" s="2" t="s">
        <v>0</v>
      </c>
      <c r="B1" s="2" t="s">
        <v>1</v>
      </c>
      <c r="C1" s="2" t="s">
        <v>2</v>
      </c>
      <c r="D1" s="2" t="s">
        <v>3</v>
      </c>
      <c r="E1" s="2" t="s">
        <v>4</v>
      </c>
      <c r="F1" s="2" t="s">
        <v>5</v>
      </c>
      <c r="G1" s="2" t="s">
        <v>6</v>
      </c>
      <c r="H1" s="9" t="s">
        <v>7</v>
      </c>
      <c r="I1" s="2" t="s">
        <v>8</v>
      </c>
      <c r="J1" s="9" t="s">
        <v>9</v>
      </c>
      <c r="K1" s="12" t="s">
        <v>10</v>
      </c>
    </row>
    <row r="2" spans="1:11" hidden="1" x14ac:dyDescent="0.3">
      <c r="A2" t="s">
        <v>11</v>
      </c>
      <c r="B2" s="1">
        <v>44927</v>
      </c>
      <c r="C2" t="s">
        <v>12</v>
      </c>
      <c r="D2" t="s">
        <v>13</v>
      </c>
      <c r="E2" t="s">
        <v>14</v>
      </c>
      <c r="F2" t="s">
        <v>15</v>
      </c>
      <c r="G2">
        <v>14</v>
      </c>
      <c r="H2">
        <v>67891</v>
      </c>
      <c r="I2">
        <v>5</v>
      </c>
      <c r="J2">
        <v>10462</v>
      </c>
      <c r="K2">
        <f xml:space="preserve"> Table2[[#This Row],[Profit]] / Table2[[#This Row],[Sales Amount]]</f>
        <v>0.15409995433857213</v>
      </c>
    </row>
    <row r="3" spans="1:11" hidden="1" x14ac:dyDescent="0.3">
      <c r="A3" t="s">
        <v>16</v>
      </c>
      <c r="B3" s="1">
        <v>44928</v>
      </c>
      <c r="C3" t="s">
        <v>17</v>
      </c>
      <c r="D3" t="s">
        <v>18</v>
      </c>
      <c r="E3" t="s">
        <v>19</v>
      </c>
      <c r="F3" t="s">
        <v>20</v>
      </c>
      <c r="G3">
        <v>23</v>
      </c>
      <c r="H3">
        <v>14294</v>
      </c>
      <c r="I3">
        <v>20</v>
      </c>
      <c r="J3">
        <v>1974</v>
      </c>
      <c r="K3">
        <f xml:space="preserve"> Table2[[#This Row],[Profit]] / Table2[[#This Row],[Sales Amount]]</f>
        <v>0.13809990205680706</v>
      </c>
    </row>
    <row r="4" spans="1:11" hidden="1" x14ac:dyDescent="0.3">
      <c r="A4" t="s">
        <v>21</v>
      </c>
      <c r="B4" s="1">
        <v>44929</v>
      </c>
      <c r="C4" t="s">
        <v>22</v>
      </c>
      <c r="D4" t="s">
        <v>18</v>
      </c>
      <c r="E4" t="s">
        <v>14</v>
      </c>
      <c r="F4" t="s">
        <v>23</v>
      </c>
      <c r="G4">
        <v>13</v>
      </c>
      <c r="H4">
        <v>58502</v>
      </c>
      <c r="I4">
        <v>0</v>
      </c>
      <c r="J4">
        <v>13220</v>
      </c>
      <c r="K4">
        <f xml:space="preserve"> Table2[[#This Row],[Profit]] / Table2[[#This Row],[Sales Amount]]</f>
        <v>0.22597518033571501</v>
      </c>
    </row>
    <row r="5" spans="1:11" hidden="1" x14ac:dyDescent="0.3">
      <c r="A5" t="s">
        <v>24</v>
      </c>
      <c r="B5" s="1">
        <v>44930</v>
      </c>
      <c r="C5" t="s">
        <v>12</v>
      </c>
      <c r="D5" t="s">
        <v>18</v>
      </c>
      <c r="E5" t="s">
        <v>19</v>
      </c>
      <c r="F5" t="s">
        <v>23</v>
      </c>
      <c r="G5">
        <v>15</v>
      </c>
      <c r="H5">
        <v>36031</v>
      </c>
      <c r="I5">
        <v>10</v>
      </c>
      <c r="J5">
        <v>5444</v>
      </c>
      <c r="K5">
        <f xml:space="preserve"> Table2[[#This Row],[Profit]] / Table2[[#This Row],[Sales Amount]]</f>
        <v>0.15109211512308846</v>
      </c>
    </row>
    <row r="6" spans="1:11" hidden="1" x14ac:dyDescent="0.3">
      <c r="A6" t="s">
        <v>25</v>
      </c>
      <c r="B6" s="1">
        <v>44931</v>
      </c>
      <c r="C6" t="s">
        <v>12</v>
      </c>
      <c r="D6" t="s">
        <v>26</v>
      </c>
      <c r="E6" t="s">
        <v>27</v>
      </c>
      <c r="F6" t="s">
        <v>28</v>
      </c>
      <c r="G6">
        <v>23</v>
      </c>
      <c r="H6">
        <v>53315</v>
      </c>
      <c r="I6">
        <v>5</v>
      </c>
      <c r="J6">
        <v>8079</v>
      </c>
      <c r="K6">
        <f xml:space="preserve"> Table2[[#This Row],[Profit]] / Table2[[#This Row],[Sales Amount]]</f>
        <v>0.15153333958548251</v>
      </c>
    </row>
    <row r="7" spans="1:11" hidden="1" x14ac:dyDescent="0.3">
      <c r="A7" t="s">
        <v>29</v>
      </c>
      <c r="B7" s="1">
        <v>44932</v>
      </c>
      <c r="C7" t="s">
        <v>17</v>
      </c>
      <c r="D7" t="s">
        <v>30</v>
      </c>
      <c r="E7" t="s">
        <v>19</v>
      </c>
      <c r="F7" t="s">
        <v>31</v>
      </c>
      <c r="G7">
        <v>17</v>
      </c>
      <c r="H7">
        <v>5486</v>
      </c>
      <c r="I7">
        <v>5</v>
      </c>
      <c r="J7">
        <v>426</v>
      </c>
      <c r="K7">
        <f xml:space="preserve"> Table2[[#This Row],[Profit]] / Table2[[#This Row],[Sales Amount]]</f>
        <v>7.7652205614290926E-2</v>
      </c>
    </row>
    <row r="8" spans="1:11" hidden="1" x14ac:dyDescent="0.3">
      <c r="A8" t="s">
        <v>32</v>
      </c>
      <c r="B8" s="1">
        <v>44933</v>
      </c>
      <c r="C8" t="s">
        <v>22</v>
      </c>
      <c r="D8" t="s">
        <v>26</v>
      </c>
      <c r="E8" t="s">
        <v>14</v>
      </c>
      <c r="F8" t="s">
        <v>15</v>
      </c>
      <c r="G8">
        <v>15</v>
      </c>
      <c r="H8">
        <v>32798</v>
      </c>
      <c r="I8">
        <v>5</v>
      </c>
      <c r="J8">
        <v>8086</v>
      </c>
      <c r="K8">
        <f xml:space="preserve"> Table2[[#This Row],[Profit]] / Table2[[#This Row],[Sales Amount]]</f>
        <v>0.24653942313555705</v>
      </c>
    </row>
    <row r="9" spans="1:11" hidden="1" x14ac:dyDescent="0.3">
      <c r="A9" t="s">
        <v>33</v>
      </c>
      <c r="B9" s="1">
        <v>44934</v>
      </c>
      <c r="C9" t="s">
        <v>22</v>
      </c>
      <c r="D9" t="s">
        <v>30</v>
      </c>
      <c r="E9" t="s">
        <v>14</v>
      </c>
      <c r="F9" t="s">
        <v>34</v>
      </c>
      <c r="G9">
        <v>20</v>
      </c>
      <c r="H9">
        <v>1981</v>
      </c>
      <c r="I9">
        <v>20</v>
      </c>
      <c r="J9">
        <v>198</v>
      </c>
      <c r="K9">
        <f xml:space="preserve"> Table2[[#This Row],[Profit]] / Table2[[#This Row],[Sales Amount]]</f>
        <v>9.9949520444220091E-2</v>
      </c>
    </row>
    <row r="10" spans="1:11" hidden="1" x14ac:dyDescent="0.3">
      <c r="A10" t="s">
        <v>35</v>
      </c>
      <c r="B10" s="1">
        <v>44935</v>
      </c>
      <c r="C10" t="s">
        <v>12</v>
      </c>
      <c r="D10" t="s">
        <v>26</v>
      </c>
      <c r="E10" t="s">
        <v>14</v>
      </c>
      <c r="F10" t="s">
        <v>20</v>
      </c>
      <c r="G10">
        <v>18</v>
      </c>
      <c r="H10">
        <v>56908</v>
      </c>
      <c r="I10">
        <v>20</v>
      </c>
      <c r="J10">
        <v>3680</v>
      </c>
      <c r="K10">
        <f xml:space="preserve"> Table2[[#This Row],[Profit]] / Table2[[#This Row],[Sales Amount]]</f>
        <v>6.4665776340760525E-2</v>
      </c>
    </row>
    <row r="11" spans="1:11" hidden="1" x14ac:dyDescent="0.3">
      <c r="A11" t="s">
        <v>36</v>
      </c>
      <c r="B11" s="1">
        <v>44936</v>
      </c>
      <c r="C11" t="s">
        <v>37</v>
      </c>
      <c r="D11" t="s">
        <v>26</v>
      </c>
      <c r="E11" t="s">
        <v>27</v>
      </c>
      <c r="F11" t="s">
        <v>20</v>
      </c>
      <c r="G11">
        <v>18</v>
      </c>
      <c r="H11">
        <v>69767</v>
      </c>
      <c r="I11">
        <v>20</v>
      </c>
      <c r="J11">
        <v>12741</v>
      </c>
      <c r="K11">
        <f xml:space="preserve"> Table2[[#This Row],[Profit]] / Table2[[#This Row],[Sales Amount]]</f>
        <v>0.18262215660699185</v>
      </c>
    </row>
    <row r="12" spans="1:11" hidden="1" x14ac:dyDescent="0.3">
      <c r="A12" t="s">
        <v>38</v>
      </c>
      <c r="B12" s="1">
        <v>44937</v>
      </c>
      <c r="C12" t="s">
        <v>12</v>
      </c>
      <c r="D12" t="s">
        <v>13</v>
      </c>
      <c r="E12" t="s">
        <v>27</v>
      </c>
      <c r="F12" t="s">
        <v>31</v>
      </c>
      <c r="G12">
        <v>2</v>
      </c>
      <c r="H12">
        <v>17335</v>
      </c>
      <c r="I12">
        <v>15</v>
      </c>
      <c r="J12">
        <v>2930</v>
      </c>
      <c r="K12">
        <f xml:space="preserve"> Table2[[#This Row],[Profit]] / Table2[[#This Row],[Sales Amount]]</f>
        <v>0.16902220940294202</v>
      </c>
    </row>
    <row r="13" spans="1:11" x14ac:dyDescent="0.3">
      <c r="A13" t="s">
        <v>39</v>
      </c>
      <c r="B13" s="1">
        <v>44938</v>
      </c>
      <c r="C13" t="s">
        <v>12</v>
      </c>
      <c r="D13" t="s">
        <v>40</v>
      </c>
      <c r="E13" t="s">
        <v>14</v>
      </c>
      <c r="F13" t="s">
        <v>41</v>
      </c>
      <c r="G13">
        <v>4</v>
      </c>
      <c r="H13" s="10">
        <v>28298</v>
      </c>
      <c r="I13">
        <v>5</v>
      </c>
      <c r="J13" s="10">
        <v>3764</v>
      </c>
      <c r="K13" s="13">
        <f xml:space="preserve"> Table2[[#This Row],[Profit]] / Table2[[#This Row],[Sales Amount]]</f>
        <v>0.1330129337762386</v>
      </c>
    </row>
    <row r="14" spans="1:11" x14ac:dyDescent="0.3">
      <c r="A14" t="s">
        <v>42</v>
      </c>
      <c r="B14" s="1">
        <v>44939</v>
      </c>
      <c r="C14" t="s">
        <v>12</v>
      </c>
      <c r="D14" t="s">
        <v>26</v>
      </c>
      <c r="E14" t="s">
        <v>19</v>
      </c>
      <c r="F14" t="s">
        <v>31</v>
      </c>
      <c r="G14">
        <v>1</v>
      </c>
      <c r="H14" s="10">
        <v>65387</v>
      </c>
      <c r="I14">
        <v>10</v>
      </c>
      <c r="J14" s="10">
        <v>8790</v>
      </c>
      <c r="K14" s="13">
        <f xml:space="preserve"> Table2[[#This Row],[Profit]] / Table2[[#This Row],[Sales Amount]]</f>
        <v>0.13443039136219737</v>
      </c>
    </row>
    <row r="15" spans="1:11" x14ac:dyDescent="0.3">
      <c r="A15" t="s">
        <v>43</v>
      </c>
      <c r="B15" s="1">
        <v>44940</v>
      </c>
      <c r="C15" t="s">
        <v>12</v>
      </c>
      <c r="D15" t="s">
        <v>13</v>
      </c>
      <c r="E15" t="s">
        <v>27</v>
      </c>
      <c r="F15" t="s">
        <v>31</v>
      </c>
      <c r="G15">
        <v>4</v>
      </c>
      <c r="H15" s="10">
        <v>19977</v>
      </c>
      <c r="I15">
        <v>20</v>
      </c>
      <c r="J15" s="10">
        <v>4135</v>
      </c>
      <c r="K15" s="13">
        <f xml:space="preserve"> Table2[[#This Row],[Profit]] / Table2[[#This Row],[Sales Amount]]</f>
        <v>0.20698803624167794</v>
      </c>
    </row>
    <row r="16" spans="1:11" x14ac:dyDescent="0.3">
      <c r="A16" t="s">
        <v>44</v>
      </c>
      <c r="B16" s="1">
        <v>44941</v>
      </c>
      <c r="C16" t="s">
        <v>17</v>
      </c>
      <c r="D16" t="s">
        <v>45</v>
      </c>
      <c r="E16" t="s">
        <v>14</v>
      </c>
      <c r="F16" t="s">
        <v>31</v>
      </c>
      <c r="G16">
        <v>18</v>
      </c>
      <c r="H16" s="10">
        <v>17766</v>
      </c>
      <c r="I16">
        <v>20</v>
      </c>
      <c r="J16" s="10">
        <v>1583</v>
      </c>
      <c r="K16" s="13">
        <f xml:space="preserve"> Table2[[#This Row],[Profit]] / Table2[[#This Row],[Sales Amount]]</f>
        <v>8.91027805921423E-2</v>
      </c>
    </row>
    <row r="17" spans="1:11" x14ac:dyDescent="0.3">
      <c r="A17" t="s">
        <v>46</v>
      </c>
      <c r="B17" s="1">
        <v>44942</v>
      </c>
      <c r="C17" t="s">
        <v>22</v>
      </c>
      <c r="D17" t="s">
        <v>40</v>
      </c>
      <c r="E17" t="s">
        <v>14</v>
      </c>
      <c r="F17" t="s">
        <v>23</v>
      </c>
      <c r="G17">
        <v>5</v>
      </c>
      <c r="H17" s="10">
        <v>44026</v>
      </c>
      <c r="I17">
        <v>5</v>
      </c>
      <c r="J17" s="10">
        <v>9423</v>
      </c>
      <c r="K17" s="13">
        <f xml:space="preserve"> Table2[[#This Row],[Profit]] / Table2[[#This Row],[Sales Amount]]</f>
        <v>0.21403261708990143</v>
      </c>
    </row>
    <row r="18" spans="1:11" hidden="1" x14ac:dyDescent="0.3">
      <c r="A18" t="s">
        <v>47</v>
      </c>
      <c r="B18" s="1">
        <v>44943</v>
      </c>
      <c r="C18" t="s">
        <v>17</v>
      </c>
      <c r="D18" t="s">
        <v>26</v>
      </c>
      <c r="E18" t="s">
        <v>27</v>
      </c>
      <c r="F18" t="s">
        <v>15</v>
      </c>
      <c r="G18">
        <v>19</v>
      </c>
      <c r="H18">
        <v>12389</v>
      </c>
      <c r="I18">
        <v>20</v>
      </c>
      <c r="J18">
        <v>2226</v>
      </c>
      <c r="K18">
        <f xml:space="preserve"> Table2[[#This Row],[Profit]] / Table2[[#This Row],[Sales Amount]]</f>
        <v>0.1796755186052143</v>
      </c>
    </row>
    <row r="19" spans="1:11" hidden="1" x14ac:dyDescent="0.3">
      <c r="A19" t="s">
        <v>48</v>
      </c>
      <c r="B19" s="1">
        <v>44944</v>
      </c>
      <c r="C19" t="s">
        <v>17</v>
      </c>
      <c r="D19" t="s">
        <v>18</v>
      </c>
      <c r="E19" t="s">
        <v>27</v>
      </c>
      <c r="F19" t="s">
        <v>28</v>
      </c>
      <c r="G19">
        <v>15</v>
      </c>
      <c r="H19">
        <v>24835</v>
      </c>
      <c r="I19">
        <v>15</v>
      </c>
      <c r="J19">
        <v>3322</v>
      </c>
      <c r="K19">
        <f xml:space="preserve"> Table2[[#This Row],[Profit]] / Table2[[#This Row],[Sales Amount]]</f>
        <v>0.13376283470907993</v>
      </c>
    </row>
    <row r="20" spans="1:11" hidden="1" x14ac:dyDescent="0.3">
      <c r="A20" t="s">
        <v>49</v>
      </c>
      <c r="B20" s="1">
        <v>44945</v>
      </c>
      <c r="C20" t="s">
        <v>17</v>
      </c>
      <c r="D20" t="s">
        <v>45</v>
      </c>
      <c r="E20" t="s">
        <v>27</v>
      </c>
      <c r="F20" t="s">
        <v>15</v>
      </c>
      <c r="G20">
        <v>8</v>
      </c>
      <c r="H20">
        <v>11754</v>
      </c>
      <c r="I20">
        <v>15</v>
      </c>
      <c r="J20">
        <v>1664</v>
      </c>
      <c r="K20">
        <f xml:space="preserve"> Table2[[#This Row],[Profit]] / Table2[[#This Row],[Sales Amount]]</f>
        <v>0.14156882763314615</v>
      </c>
    </row>
    <row r="21" spans="1:11" hidden="1" x14ac:dyDescent="0.3">
      <c r="A21" t="s">
        <v>50</v>
      </c>
      <c r="B21" s="1">
        <v>44946</v>
      </c>
      <c r="C21" t="s">
        <v>12</v>
      </c>
      <c r="D21" t="s">
        <v>45</v>
      </c>
      <c r="E21" t="s">
        <v>19</v>
      </c>
      <c r="F21" t="s">
        <v>41</v>
      </c>
      <c r="G21">
        <v>20</v>
      </c>
      <c r="H21">
        <v>11942</v>
      </c>
      <c r="I21">
        <v>20</v>
      </c>
      <c r="J21">
        <v>1210</v>
      </c>
      <c r="K21">
        <f xml:space="preserve"> Table2[[#This Row],[Profit]] / Table2[[#This Row],[Sales Amount]]</f>
        <v>0.10132306146374141</v>
      </c>
    </row>
    <row r="22" spans="1:11" hidden="1" x14ac:dyDescent="0.3">
      <c r="A22" t="s">
        <v>51</v>
      </c>
      <c r="B22" s="1">
        <v>44947</v>
      </c>
      <c r="C22" t="s">
        <v>37</v>
      </c>
      <c r="D22" t="s">
        <v>13</v>
      </c>
      <c r="E22" t="s">
        <v>19</v>
      </c>
      <c r="F22" t="s">
        <v>52</v>
      </c>
      <c r="G22">
        <v>17</v>
      </c>
      <c r="H22">
        <v>46789</v>
      </c>
      <c r="I22">
        <v>5</v>
      </c>
      <c r="J22">
        <v>9377</v>
      </c>
      <c r="K22">
        <f xml:space="preserve"> Table2[[#This Row],[Profit]] / Table2[[#This Row],[Sales Amount]]</f>
        <v>0.20041035286071512</v>
      </c>
    </row>
    <row r="23" spans="1:11" hidden="1" x14ac:dyDescent="0.3">
      <c r="A23" t="s">
        <v>53</v>
      </c>
      <c r="B23" s="1">
        <v>44948</v>
      </c>
      <c r="C23" t="s">
        <v>22</v>
      </c>
      <c r="D23" t="s">
        <v>45</v>
      </c>
      <c r="E23" t="s">
        <v>14</v>
      </c>
      <c r="F23" t="s">
        <v>31</v>
      </c>
      <c r="G23">
        <v>1</v>
      </c>
      <c r="H23">
        <v>54247</v>
      </c>
      <c r="I23">
        <v>5</v>
      </c>
      <c r="J23">
        <v>8276</v>
      </c>
      <c r="K23">
        <f xml:space="preserve"> Table2[[#This Row],[Profit]] / Table2[[#This Row],[Sales Amount]]</f>
        <v>0.15256143196858812</v>
      </c>
    </row>
    <row r="24" spans="1:11" x14ac:dyDescent="0.3">
      <c r="A24" t="s">
        <v>54</v>
      </c>
      <c r="B24" s="1">
        <v>44949</v>
      </c>
      <c r="C24" t="s">
        <v>37</v>
      </c>
      <c r="D24" t="s">
        <v>40</v>
      </c>
      <c r="E24" t="s">
        <v>27</v>
      </c>
      <c r="F24" t="s">
        <v>15</v>
      </c>
      <c r="G24">
        <v>12</v>
      </c>
      <c r="H24" s="10">
        <v>37827</v>
      </c>
      <c r="I24">
        <v>5</v>
      </c>
      <c r="J24" s="10">
        <v>4318</v>
      </c>
      <c r="K24" s="13">
        <f xml:space="preserve"> Table2[[#This Row],[Profit]] / Table2[[#This Row],[Sales Amount]]</f>
        <v>0.1141512676130806</v>
      </c>
    </row>
    <row r="25" spans="1:11" hidden="1" x14ac:dyDescent="0.3">
      <c r="A25" t="s">
        <v>55</v>
      </c>
      <c r="B25" s="1">
        <v>44950</v>
      </c>
      <c r="C25" t="s">
        <v>17</v>
      </c>
      <c r="D25" t="s">
        <v>26</v>
      </c>
      <c r="E25" t="s">
        <v>19</v>
      </c>
      <c r="F25" t="s">
        <v>41</v>
      </c>
      <c r="G25">
        <v>19</v>
      </c>
      <c r="H25">
        <v>16699</v>
      </c>
      <c r="I25">
        <v>0</v>
      </c>
      <c r="J25">
        <v>2825</v>
      </c>
      <c r="K25">
        <f xml:space="preserve"> Table2[[#This Row],[Profit]] / Table2[[#This Row],[Sales Amount]]</f>
        <v>0.16917180669501167</v>
      </c>
    </row>
    <row r="26" spans="1:11" hidden="1" x14ac:dyDescent="0.3">
      <c r="A26" t="s">
        <v>56</v>
      </c>
      <c r="B26" s="1">
        <v>44951</v>
      </c>
      <c r="C26" t="s">
        <v>17</v>
      </c>
      <c r="D26" t="s">
        <v>26</v>
      </c>
      <c r="E26" t="s">
        <v>27</v>
      </c>
      <c r="F26" t="s">
        <v>52</v>
      </c>
      <c r="G26">
        <v>15</v>
      </c>
      <c r="H26">
        <v>73327</v>
      </c>
      <c r="I26">
        <v>20</v>
      </c>
      <c r="J26">
        <v>18269</v>
      </c>
      <c r="K26">
        <f xml:space="preserve"> Table2[[#This Row],[Profit]] / Table2[[#This Row],[Sales Amount]]</f>
        <v>0.249144244275642</v>
      </c>
    </row>
    <row r="27" spans="1:11" hidden="1" x14ac:dyDescent="0.3">
      <c r="A27" t="s">
        <v>57</v>
      </c>
      <c r="B27" s="1">
        <v>44952</v>
      </c>
      <c r="C27" t="s">
        <v>37</v>
      </c>
      <c r="D27" t="s">
        <v>18</v>
      </c>
      <c r="E27" t="s">
        <v>14</v>
      </c>
      <c r="F27" t="s">
        <v>52</v>
      </c>
      <c r="G27">
        <v>9</v>
      </c>
      <c r="H27">
        <v>612</v>
      </c>
      <c r="I27">
        <v>5</v>
      </c>
      <c r="J27">
        <v>83</v>
      </c>
      <c r="K27">
        <f xml:space="preserve"> Table2[[#This Row],[Profit]] / Table2[[#This Row],[Sales Amount]]</f>
        <v>0.13562091503267973</v>
      </c>
    </row>
    <row r="28" spans="1:11" hidden="1" x14ac:dyDescent="0.3">
      <c r="A28" t="s">
        <v>58</v>
      </c>
      <c r="B28" s="1">
        <v>44953</v>
      </c>
      <c r="C28" t="s">
        <v>37</v>
      </c>
      <c r="D28" t="s">
        <v>13</v>
      </c>
      <c r="E28" t="s">
        <v>19</v>
      </c>
      <c r="F28" t="s">
        <v>31</v>
      </c>
      <c r="G28">
        <v>7</v>
      </c>
      <c r="H28">
        <v>20081</v>
      </c>
      <c r="I28">
        <v>15</v>
      </c>
      <c r="J28">
        <v>4701</v>
      </c>
      <c r="K28">
        <f xml:space="preserve"> Table2[[#This Row],[Profit]] / Table2[[#This Row],[Sales Amount]]</f>
        <v>0.23410188735620735</v>
      </c>
    </row>
    <row r="29" spans="1:11" hidden="1" x14ac:dyDescent="0.3">
      <c r="A29" t="s">
        <v>59</v>
      </c>
      <c r="B29" s="1">
        <v>44954</v>
      </c>
      <c r="C29" t="s">
        <v>37</v>
      </c>
      <c r="D29" t="s">
        <v>18</v>
      </c>
      <c r="E29" t="s">
        <v>19</v>
      </c>
      <c r="F29" t="s">
        <v>28</v>
      </c>
      <c r="G29">
        <v>2</v>
      </c>
      <c r="H29">
        <v>60222</v>
      </c>
      <c r="I29">
        <v>10</v>
      </c>
      <c r="J29">
        <v>7166</v>
      </c>
      <c r="K29">
        <f xml:space="preserve"> Table2[[#This Row],[Profit]] / Table2[[#This Row],[Sales Amount]]</f>
        <v>0.11899305901497792</v>
      </c>
    </row>
    <row r="30" spans="1:11" hidden="1" x14ac:dyDescent="0.3">
      <c r="A30" t="s">
        <v>60</v>
      </c>
      <c r="B30" s="1">
        <v>44955</v>
      </c>
      <c r="C30" t="s">
        <v>17</v>
      </c>
      <c r="D30" t="s">
        <v>45</v>
      </c>
      <c r="E30" t="s">
        <v>19</v>
      </c>
      <c r="F30" t="s">
        <v>34</v>
      </c>
      <c r="G30">
        <v>9</v>
      </c>
      <c r="H30">
        <v>17023</v>
      </c>
      <c r="I30">
        <v>10</v>
      </c>
      <c r="J30">
        <v>1037</v>
      </c>
      <c r="K30">
        <f xml:space="preserve"> Table2[[#This Row],[Profit]] / Table2[[#This Row],[Sales Amount]]</f>
        <v>6.0917582094812898E-2</v>
      </c>
    </row>
    <row r="31" spans="1:11" hidden="1" x14ac:dyDescent="0.3">
      <c r="A31" t="s">
        <v>61</v>
      </c>
      <c r="B31" s="1">
        <v>44956</v>
      </c>
      <c r="C31" t="s">
        <v>17</v>
      </c>
      <c r="D31" t="s">
        <v>18</v>
      </c>
      <c r="E31" t="s">
        <v>14</v>
      </c>
      <c r="F31" t="s">
        <v>23</v>
      </c>
      <c r="G31">
        <v>10</v>
      </c>
      <c r="H31">
        <v>67460</v>
      </c>
      <c r="I31">
        <v>5</v>
      </c>
      <c r="J31">
        <v>6128</v>
      </c>
      <c r="K31">
        <f xml:space="preserve"> Table2[[#This Row],[Profit]] / Table2[[#This Row],[Sales Amount]]</f>
        <v>9.0839015713015114E-2</v>
      </c>
    </row>
    <row r="32" spans="1:11" x14ac:dyDescent="0.3">
      <c r="A32" t="s">
        <v>62</v>
      </c>
      <c r="B32" s="1">
        <v>44957</v>
      </c>
      <c r="C32" t="s">
        <v>22</v>
      </c>
      <c r="D32" t="s">
        <v>40</v>
      </c>
      <c r="E32" t="s">
        <v>27</v>
      </c>
      <c r="F32" t="s">
        <v>15</v>
      </c>
      <c r="G32">
        <v>2</v>
      </c>
      <c r="H32" s="10">
        <v>20052</v>
      </c>
      <c r="I32">
        <v>10</v>
      </c>
      <c r="J32" s="10">
        <v>2681</v>
      </c>
      <c r="K32" s="13">
        <f xml:space="preserve"> Table2[[#This Row],[Profit]] / Table2[[#This Row],[Sales Amount]]</f>
        <v>0.13370237382804709</v>
      </c>
    </row>
    <row r="33" spans="1:11" hidden="1" x14ac:dyDescent="0.3">
      <c r="A33" t="s">
        <v>63</v>
      </c>
      <c r="B33" s="1">
        <v>44958</v>
      </c>
      <c r="C33" t="s">
        <v>22</v>
      </c>
      <c r="D33" t="s">
        <v>26</v>
      </c>
      <c r="E33" t="s">
        <v>19</v>
      </c>
      <c r="F33" t="s">
        <v>52</v>
      </c>
      <c r="G33">
        <v>19</v>
      </c>
      <c r="H33">
        <v>11308</v>
      </c>
      <c r="I33">
        <v>10</v>
      </c>
      <c r="J33">
        <v>1062</v>
      </c>
      <c r="K33">
        <f xml:space="preserve"> Table2[[#This Row],[Profit]] / Table2[[#This Row],[Sales Amount]]</f>
        <v>9.3915811814644493E-2</v>
      </c>
    </row>
    <row r="34" spans="1:11" hidden="1" x14ac:dyDescent="0.3">
      <c r="A34" t="s">
        <v>64</v>
      </c>
      <c r="B34" s="1">
        <v>44959</v>
      </c>
      <c r="C34" t="s">
        <v>17</v>
      </c>
      <c r="D34" t="s">
        <v>45</v>
      </c>
      <c r="E34" t="s">
        <v>14</v>
      </c>
      <c r="F34" t="s">
        <v>15</v>
      </c>
      <c r="G34">
        <v>11</v>
      </c>
      <c r="H34">
        <v>73025</v>
      </c>
      <c r="I34">
        <v>0</v>
      </c>
      <c r="J34">
        <v>3654</v>
      </c>
      <c r="K34">
        <f xml:space="preserve"> Table2[[#This Row],[Profit]] / Table2[[#This Row],[Sales Amount]]</f>
        <v>5.0037658336186237E-2</v>
      </c>
    </row>
    <row r="35" spans="1:11" hidden="1" x14ac:dyDescent="0.3">
      <c r="A35" t="s">
        <v>65</v>
      </c>
      <c r="B35" s="1">
        <v>44960</v>
      </c>
      <c r="C35" t="s">
        <v>37</v>
      </c>
      <c r="D35" t="s">
        <v>18</v>
      </c>
      <c r="E35" t="s">
        <v>27</v>
      </c>
      <c r="F35" t="s">
        <v>34</v>
      </c>
      <c r="G35">
        <v>13</v>
      </c>
      <c r="H35">
        <v>24120</v>
      </c>
      <c r="I35">
        <v>15</v>
      </c>
      <c r="J35">
        <v>5619</v>
      </c>
      <c r="K35">
        <f xml:space="preserve"> Table2[[#This Row],[Profit]] / Table2[[#This Row],[Sales Amount]]</f>
        <v>0.23296019900497514</v>
      </c>
    </row>
    <row r="36" spans="1:11" hidden="1" x14ac:dyDescent="0.3">
      <c r="A36" t="s">
        <v>66</v>
      </c>
      <c r="B36" s="1">
        <v>44961</v>
      </c>
      <c r="C36" t="s">
        <v>37</v>
      </c>
      <c r="D36" t="s">
        <v>13</v>
      </c>
      <c r="E36" t="s">
        <v>14</v>
      </c>
      <c r="F36" t="s">
        <v>23</v>
      </c>
      <c r="G36">
        <v>10</v>
      </c>
      <c r="H36">
        <v>1387</v>
      </c>
      <c r="I36">
        <v>15</v>
      </c>
      <c r="J36">
        <v>303</v>
      </c>
      <c r="K36">
        <f xml:space="preserve"> Table2[[#This Row],[Profit]] / Table2[[#This Row],[Sales Amount]]</f>
        <v>0.21845710165825521</v>
      </c>
    </row>
    <row r="37" spans="1:11" x14ac:dyDescent="0.3">
      <c r="A37" t="s">
        <v>67</v>
      </c>
      <c r="B37" s="1">
        <v>44962</v>
      </c>
      <c r="C37" t="s">
        <v>22</v>
      </c>
      <c r="D37" t="s">
        <v>40</v>
      </c>
      <c r="E37" t="s">
        <v>27</v>
      </c>
      <c r="F37" t="s">
        <v>34</v>
      </c>
      <c r="G37">
        <v>14</v>
      </c>
      <c r="H37" s="10">
        <v>32302</v>
      </c>
      <c r="I37">
        <v>0</v>
      </c>
      <c r="J37" s="10">
        <v>6410</v>
      </c>
      <c r="K37" s="13">
        <f xml:space="preserve"> Table2[[#This Row],[Profit]] / Table2[[#This Row],[Sales Amount]]</f>
        <v>0.1984397250944214</v>
      </c>
    </row>
    <row r="38" spans="1:11" x14ac:dyDescent="0.3">
      <c r="A38" t="s">
        <v>68</v>
      </c>
      <c r="B38" s="1">
        <v>44963</v>
      </c>
      <c r="C38" t="s">
        <v>17</v>
      </c>
      <c r="D38" t="s">
        <v>40</v>
      </c>
      <c r="E38" t="s">
        <v>14</v>
      </c>
      <c r="F38" t="s">
        <v>23</v>
      </c>
      <c r="G38">
        <v>18</v>
      </c>
      <c r="H38" s="10">
        <v>26549</v>
      </c>
      <c r="I38">
        <v>0</v>
      </c>
      <c r="J38" s="10">
        <v>2218</v>
      </c>
      <c r="K38" s="13">
        <f xml:space="preserve"> Table2[[#This Row],[Profit]] / Table2[[#This Row],[Sales Amount]]</f>
        <v>8.3543636295152365E-2</v>
      </c>
    </row>
    <row r="39" spans="1:11" hidden="1" x14ac:dyDescent="0.3">
      <c r="A39" t="s">
        <v>69</v>
      </c>
      <c r="B39" s="1">
        <v>44964</v>
      </c>
      <c r="C39" t="s">
        <v>22</v>
      </c>
      <c r="D39" t="s">
        <v>18</v>
      </c>
      <c r="E39" t="s">
        <v>27</v>
      </c>
      <c r="F39" t="s">
        <v>20</v>
      </c>
      <c r="G39">
        <v>19</v>
      </c>
      <c r="H39">
        <v>8346</v>
      </c>
      <c r="I39">
        <v>10</v>
      </c>
      <c r="J39">
        <v>618</v>
      </c>
      <c r="K39">
        <f xml:space="preserve"> Table2[[#This Row],[Profit]] / Table2[[#This Row],[Sales Amount]]</f>
        <v>7.4047447879223585E-2</v>
      </c>
    </row>
    <row r="40" spans="1:11" hidden="1" x14ac:dyDescent="0.3">
      <c r="A40" t="s">
        <v>70</v>
      </c>
      <c r="B40" s="1">
        <v>44965</v>
      </c>
      <c r="C40" t="s">
        <v>22</v>
      </c>
      <c r="D40" t="s">
        <v>26</v>
      </c>
      <c r="E40" t="s">
        <v>19</v>
      </c>
      <c r="F40" t="s">
        <v>23</v>
      </c>
      <c r="G40">
        <v>22</v>
      </c>
      <c r="H40">
        <v>46720</v>
      </c>
      <c r="I40">
        <v>20</v>
      </c>
      <c r="J40">
        <v>2967</v>
      </c>
      <c r="K40">
        <f xml:space="preserve"> Table2[[#This Row],[Profit]] / Table2[[#This Row],[Sales Amount]]</f>
        <v>6.3505993150684933E-2</v>
      </c>
    </row>
    <row r="41" spans="1:11" hidden="1" x14ac:dyDescent="0.3">
      <c r="A41" t="s">
        <v>71</v>
      </c>
      <c r="B41" s="1">
        <v>44966</v>
      </c>
      <c r="C41" t="s">
        <v>12</v>
      </c>
      <c r="D41" t="s">
        <v>18</v>
      </c>
      <c r="E41" t="s">
        <v>27</v>
      </c>
      <c r="F41" t="s">
        <v>31</v>
      </c>
      <c r="G41">
        <v>9</v>
      </c>
      <c r="H41">
        <v>46663</v>
      </c>
      <c r="I41">
        <v>10</v>
      </c>
      <c r="J41">
        <v>9090</v>
      </c>
      <c r="K41">
        <f xml:space="preserve"> Table2[[#This Row],[Profit]] / Table2[[#This Row],[Sales Amount]]</f>
        <v>0.19480102008014916</v>
      </c>
    </row>
    <row r="42" spans="1:11" hidden="1" x14ac:dyDescent="0.3">
      <c r="A42" t="s">
        <v>72</v>
      </c>
      <c r="B42" s="1">
        <v>44967</v>
      </c>
      <c r="C42" t="s">
        <v>12</v>
      </c>
      <c r="D42" t="s">
        <v>45</v>
      </c>
      <c r="E42" t="s">
        <v>14</v>
      </c>
      <c r="F42" t="s">
        <v>28</v>
      </c>
      <c r="G42">
        <v>7</v>
      </c>
      <c r="H42">
        <v>4265</v>
      </c>
      <c r="I42">
        <v>0</v>
      </c>
      <c r="J42">
        <v>1005</v>
      </c>
      <c r="K42">
        <f xml:space="preserve"> Table2[[#This Row],[Profit]] / Table2[[#This Row],[Sales Amount]]</f>
        <v>0.23563892145369286</v>
      </c>
    </row>
    <row r="43" spans="1:11" hidden="1" x14ac:dyDescent="0.3">
      <c r="A43" t="s">
        <v>73</v>
      </c>
      <c r="B43" s="1">
        <v>44968</v>
      </c>
      <c r="C43" t="s">
        <v>12</v>
      </c>
      <c r="D43" t="s">
        <v>18</v>
      </c>
      <c r="E43" t="s">
        <v>14</v>
      </c>
      <c r="F43" t="s">
        <v>34</v>
      </c>
      <c r="G43">
        <v>3</v>
      </c>
      <c r="H43">
        <v>45770</v>
      </c>
      <c r="I43">
        <v>15</v>
      </c>
      <c r="J43">
        <v>6229</v>
      </c>
      <c r="K43">
        <f xml:space="preserve"> Table2[[#This Row],[Profit]] / Table2[[#This Row],[Sales Amount]]</f>
        <v>0.13609351103342801</v>
      </c>
    </row>
    <row r="44" spans="1:11" x14ac:dyDescent="0.3">
      <c r="A44" t="s">
        <v>74</v>
      </c>
      <c r="B44" s="1">
        <v>44969</v>
      </c>
      <c r="C44" t="s">
        <v>37</v>
      </c>
      <c r="D44" t="s">
        <v>40</v>
      </c>
      <c r="E44" t="s">
        <v>27</v>
      </c>
      <c r="F44" t="s">
        <v>52</v>
      </c>
      <c r="G44">
        <v>20</v>
      </c>
      <c r="H44" s="10">
        <v>23431</v>
      </c>
      <c r="I44">
        <v>10</v>
      </c>
      <c r="J44" s="10">
        <v>1729</v>
      </c>
      <c r="K44" s="13">
        <f xml:space="preserve"> Table2[[#This Row],[Profit]] / Table2[[#This Row],[Sales Amount]]</f>
        <v>7.3791131407110244E-2</v>
      </c>
    </row>
    <row r="45" spans="1:11" hidden="1" x14ac:dyDescent="0.3">
      <c r="A45" t="s">
        <v>75</v>
      </c>
      <c r="B45" s="1">
        <v>44970</v>
      </c>
      <c r="C45" t="s">
        <v>17</v>
      </c>
      <c r="D45" t="s">
        <v>18</v>
      </c>
      <c r="E45" t="s">
        <v>19</v>
      </c>
      <c r="F45" t="s">
        <v>31</v>
      </c>
      <c r="G45">
        <v>6</v>
      </c>
      <c r="H45">
        <v>56133</v>
      </c>
      <c r="I45">
        <v>20</v>
      </c>
      <c r="J45">
        <v>8559</v>
      </c>
      <c r="K45">
        <f xml:space="preserve"> Table2[[#This Row],[Profit]] / Table2[[#This Row],[Sales Amount]]</f>
        <v>0.15247715247715249</v>
      </c>
    </row>
    <row r="46" spans="1:11" hidden="1" x14ac:dyDescent="0.3">
      <c r="A46" t="s">
        <v>76</v>
      </c>
      <c r="B46" s="1">
        <v>44971</v>
      </c>
      <c r="C46" t="s">
        <v>17</v>
      </c>
      <c r="D46" t="s">
        <v>26</v>
      </c>
      <c r="E46" t="s">
        <v>19</v>
      </c>
      <c r="F46" t="s">
        <v>20</v>
      </c>
      <c r="G46">
        <v>21</v>
      </c>
      <c r="H46">
        <v>52413</v>
      </c>
      <c r="I46">
        <v>10</v>
      </c>
      <c r="J46">
        <v>6277</v>
      </c>
      <c r="K46">
        <f xml:space="preserve"> Table2[[#This Row],[Profit]] / Table2[[#This Row],[Sales Amount]]</f>
        <v>0.11976036479499361</v>
      </c>
    </row>
    <row r="47" spans="1:11" hidden="1" x14ac:dyDescent="0.3">
      <c r="A47" t="s">
        <v>77</v>
      </c>
      <c r="B47" s="1">
        <v>44972</v>
      </c>
      <c r="C47" t="s">
        <v>17</v>
      </c>
      <c r="D47" t="s">
        <v>13</v>
      </c>
      <c r="E47" t="s">
        <v>27</v>
      </c>
      <c r="F47" t="s">
        <v>28</v>
      </c>
      <c r="G47">
        <v>2</v>
      </c>
      <c r="H47">
        <v>26491</v>
      </c>
      <c r="I47">
        <v>5</v>
      </c>
      <c r="J47">
        <v>3310</v>
      </c>
      <c r="K47">
        <f xml:space="preserve"> Table2[[#This Row],[Profit]] / Table2[[#This Row],[Sales Amount]]</f>
        <v>0.12494809557963082</v>
      </c>
    </row>
    <row r="48" spans="1:11" hidden="1" x14ac:dyDescent="0.3">
      <c r="A48" t="s">
        <v>78</v>
      </c>
      <c r="B48" s="1">
        <v>44973</v>
      </c>
      <c r="C48" t="s">
        <v>17</v>
      </c>
      <c r="D48" t="s">
        <v>30</v>
      </c>
      <c r="E48" t="s">
        <v>27</v>
      </c>
      <c r="F48" t="s">
        <v>15</v>
      </c>
      <c r="G48">
        <v>6</v>
      </c>
      <c r="H48">
        <v>55345</v>
      </c>
      <c r="I48">
        <v>10</v>
      </c>
      <c r="J48">
        <v>9644</v>
      </c>
      <c r="K48">
        <f xml:space="preserve"> Table2[[#This Row],[Profit]] / Table2[[#This Row],[Sales Amount]]</f>
        <v>0.17425241665913813</v>
      </c>
    </row>
    <row r="49" spans="1:11" hidden="1" x14ac:dyDescent="0.3">
      <c r="A49" t="s">
        <v>79</v>
      </c>
      <c r="B49" s="1">
        <v>44974</v>
      </c>
      <c r="C49" t="s">
        <v>12</v>
      </c>
      <c r="D49" t="s">
        <v>18</v>
      </c>
      <c r="E49" t="s">
        <v>14</v>
      </c>
      <c r="F49" t="s">
        <v>31</v>
      </c>
      <c r="G49">
        <v>3</v>
      </c>
      <c r="H49">
        <v>55812</v>
      </c>
      <c r="I49">
        <v>0</v>
      </c>
      <c r="J49">
        <v>10813</v>
      </c>
      <c r="K49">
        <f xml:space="preserve"> Table2[[#This Row],[Profit]] / Table2[[#This Row],[Sales Amount]]</f>
        <v>0.19373969755608114</v>
      </c>
    </row>
    <row r="50" spans="1:11" hidden="1" x14ac:dyDescent="0.3">
      <c r="A50" t="s">
        <v>80</v>
      </c>
      <c r="B50" s="1">
        <v>44975</v>
      </c>
      <c r="C50" t="s">
        <v>37</v>
      </c>
      <c r="D50" t="s">
        <v>26</v>
      </c>
      <c r="E50" t="s">
        <v>19</v>
      </c>
      <c r="F50" t="s">
        <v>34</v>
      </c>
      <c r="G50">
        <v>16</v>
      </c>
      <c r="H50">
        <v>11061</v>
      </c>
      <c r="I50">
        <v>15</v>
      </c>
      <c r="J50">
        <v>797</v>
      </c>
      <c r="K50">
        <f xml:space="preserve"> Table2[[#This Row],[Profit]] / Table2[[#This Row],[Sales Amount]]</f>
        <v>7.205496790525269E-2</v>
      </c>
    </row>
    <row r="51" spans="1:11" hidden="1" x14ac:dyDescent="0.3">
      <c r="A51" t="s">
        <v>81</v>
      </c>
      <c r="B51" s="1">
        <v>44976</v>
      </c>
      <c r="C51" t="s">
        <v>37</v>
      </c>
      <c r="D51" t="s">
        <v>26</v>
      </c>
      <c r="E51" t="s">
        <v>27</v>
      </c>
      <c r="F51" t="s">
        <v>41</v>
      </c>
      <c r="G51">
        <v>8</v>
      </c>
      <c r="H51">
        <v>17401</v>
      </c>
      <c r="I51">
        <v>15</v>
      </c>
      <c r="J51">
        <v>993</v>
      </c>
      <c r="K51">
        <f xml:space="preserve"> Table2[[#This Row],[Profit]] / Table2[[#This Row],[Sales Amount]]</f>
        <v>5.7065685880121834E-2</v>
      </c>
    </row>
    <row r="52" spans="1:11" hidden="1" x14ac:dyDescent="0.3">
      <c r="A52" t="s">
        <v>82</v>
      </c>
      <c r="B52" s="1">
        <v>44977</v>
      </c>
      <c r="C52" t="s">
        <v>12</v>
      </c>
      <c r="D52" t="s">
        <v>13</v>
      </c>
      <c r="E52" t="s">
        <v>19</v>
      </c>
      <c r="F52" t="s">
        <v>41</v>
      </c>
      <c r="G52">
        <v>2</v>
      </c>
      <c r="H52">
        <v>63375</v>
      </c>
      <c r="I52">
        <v>0</v>
      </c>
      <c r="J52">
        <v>15771</v>
      </c>
      <c r="K52">
        <f xml:space="preserve"> Table2[[#This Row],[Profit]] / Table2[[#This Row],[Sales Amount]]</f>
        <v>0.24885207100591716</v>
      </c>
    </row>
    <row r="53" spans="1:11" x14ac:dyDescent="0.3">
      <c r="A53" t="s">
        <v>83</v>
      </c>
      <c r="B53" s="1">
        <v>44978</v>
      </c>
      <c r="C53" t="s">
        <v>37</v>
      </c>
      <c r="D53" t="s">
        <v>40</v>
      </c>
      <c r="E53" t="s">
        <v>27</v>
      </c>
      <c r="F53" t="s">
        <v>52</v>
      </c>
      <c r="G53">
        <v>17</v>
      </c>
      <c r="H53" s="10">
        <v>26417</v>
      </c>
      <c r="I53">
        <v>5</v>
      </c>
      <c r="J53" s="10">
        <v>2550</v>
      </c>
      <c r="K53" s="13">
        <f xml:space="preserve"> Table2[[#This Row],[Profit]] / Table2[[#This Row],[Sales Amount]]</f>
        <v>9.6528750425862134E-2</v>
      </c>
    </row>
    <row r="54" spans="1:11" hidden="1" x14ac:dyDescent="0.3">
      <c r="A54" t="s">
        <v>84</v>
      </c>
      <c r="B54" s="1">
        <v>44979</v>
      </c>
      <c r="C54" t="s">
        <v>12</v>
      </c>
      <c r="D54" t="s">
        <v>26</v>
      </c>
      <c r="E54" t="s">
        <v>27</v>
      </c>
      <c r="F54" t="s">
        <v>23</v>
      </c>
      <c r="G54">
        <v>9</v>
      </c>
      <c r="H54">
        <v>62620</v>
      </c>
      <c r="I54">
        <v>0</v>
      </c>
      <c r="J54">
        <v>3805</v>
      </c>
      <c r="K54">
        <f xml:space="preserve"> Table2[[#This Row],[Profit]] / Table2[[#This Row],[Sales Amount]]</f>
        <v>6.0763334397955927E-2</v>
      </c>
    </row>
    <row r="55" spans="1:11" hidden="1" x14ac:dyDescent="0.3">
      <c r="A55" t="s">
        <v>85</v>
      </c>
      <c r="B55" s="1">
        <v>44980</v>
      </c>
      <c r="C55" t="s">
        <v>17</v>
      </c>
      <c r="D55" t="s">
        <v>26</v>
      </c>
      <c r="E55" t="s">
        <v>19</v>
      </c>
      <c r="F55" t="s">
        <v>52</v>
      </c>
      <c r="G55">
        <v>12</v>
      </c>
      <c r="H55">
        <v>2488</v>
      </c>
      <c r="I55">
        <v>10</v>
      </c>
      <c r="J55">
        <v>218</v>
      </c>
      <c r="K55">
        <f xml:space="preserve"> Table2[[#This Row],[Profit]] / Table2[[#This Row],[Sales Amount]]</f>
        <v>8.7620578778135047E-2</v>
      </c>
    </row>
    <row r="56" spans="1:11" hidden="1" x14ac:dyDescent="0.3">
      <c r="A56" t="s">
        <v>86</v>
      </c>
      <c r="B56" s="1">
        <v>44981</v>
      </c>
      <c r="C56" t="s">
        <v>12</v>
      </c>
      <c r="D56" t="s">
        <v>26</v>
      </c>
      <c r="E56" t="s">
        <v>27</v>
      </c>
      <c r="F56" t="s">
        <v>41</v>
      </c>
      <c r="G56">
        <v>3</v>
      </c>
      <c r="H56">
        <v>14756</v>
      </c>
      <c r="I56">
        <v>0</v>
      </c>
      <c r="J56">
        <v>852</v>
      </c>
      <c r="K56">
        <f xml:space="preserve"> Table2[[#This Row],[Profit]] / Table2[[#This Row],[Sales Amount]]</f>
        <v>5.7739224722146924E-2</v>
      </c>
    </row>
    <row r="57" spans="1:11" hidden="1" x14ac:dyDescent="0.3">
      <c r="A57" t="s">
        <v>87</v>
      </c>
      <c r="B57" s="1">
        <v>44982</v>
      </c>
      <c r="C57" t="s">
        <v>17</v>
      </c>
      <c r="D57" t="s">
        <v>26</v>
      </c>
      <c r="E57" t="s">
        <v>27</v>
      </c>
      <c r="F57" t="s">
        <v>15</v>
      </c>
      <c r="G57">
        <v>11</v>
      </c>
      <c r="H57">
        <v>28730</v>
      </c>
      <c r="I57">
        <v>0</v>
      </c>
      <c r="J57">
        <v>3687</v>
      </c>
      <c r="K57">
        <f xml:space="preserve"> Table2[[#This Row],[Profit]] / Table2[[#This Row],[Sales Amount]]</f>
        <v>0.12833275321963106</v>
      </c>
    </row>
    <row r="58" spans="1:11" hidden="1" x14ac:dyDescent="0.3">
      <c r="A58" t="s">
        <v>88</v>
      </c>
      <c r="B58" s="1">
        <v>44983</v>
      </c>
      <c r="C58" t="s">
        <v>17</v>
      </c>
      <c r="D58" t="s">
        <v>45</v>
      </c>
      <c r="E58" t="s">
        <v>14</v>
      </c>
      <c r="F58" t="s">
        <v>20</v>
      </c>
      <c r="G58">
        <v>1</v>
      </c>
      <c r="H58">
        <v>60278</v>
      </c>
      <c r="I58">
        <v>5</v>
      </c>
      <c r="J58">
        <v>12687</v>
      </c>
      <c r="K58">
        <f xml:space="preserve"> Table2[[#This Row],[Profit]] / Table2[[#This Row],[Sales Amount]]</f>
        <v>0.21047480009290287</v>
      </c>
    </row>
    <row r="59" spans="1:11" hidden="1" x14ac:dyDescent="0.3">
      <c r="A59" t="s">
        <v>89</v>
      </c>
      <c r="B59" s="1">
        <v>44984</v>
      </c>
      <c r="C59" t="s">
        <v>22</v>
      </c>
      <c r="D59" t="s">
        <v>45</v>
      </c>
      <c r="E59" t="s">
        <v>27</v>
      </c>
      <c r="F59" t="s">
        <v>20</v>
      </c>
      <c r="G59">
        <v>23</v>
      </c>
      <c r="H59">
        <v>46333</v>
      </c>
      <c r="I59">
        <v>10</v>
      </c>
      <c r="J59">
        <v>5478</v>
      </c>
      <c r="K59">
        <f xml:space="preserve"> Table2[[#This Row],[Profit]] / Table2[[#This Row],[Sales Amount]]</f>
        <v>0.11823106641054971</v>
      </c>
    </row>
    <row r="60" spans="1:11" x14ac:dyDescent="0.3">
      <c r="A60" t="s">
        <v>90</v>
      </c>
      <c r="B60" s="1">
        <v>44985</v>
      </c>
      <c r="C60" t="s">
        <v>12</v>
      </c>
      <c r="D60" t="s">
        <v>40</v>
      </c>
      <c r="E60" t="s">
        <v>27</v>
      </c>
      <c r="F60" t="s">
        <v>34</v>
      </c>
      <c r="G60">
        <v>13</v>
      </c>
      <c r="H60" s="10">
        <v>23125</v>
      </c>
      <c r="I60">
        <v>20</v>
      </c>
      <c r="J60" s="10">
        <v>3210</v>
      </c>
      <c r="K60" s="13">
        <f xml:space="preserve"> Table2[[#This Row],[Profit]] / Table2[[#This Row],[Sales Amount]]</f>
        <v>0.13881081081081081</v>
      </c>
    </row>
    <row r="61" spans="1:11" hidden="1" x14ac:dyDescent="0.3">
      <c r="A61" t="s">
        <v>91</v>
      </c>
      <c r="B61" s="1">
        <v>44986</v>
      </c>
      <c r="C61" t="s">
        <v>22</v>
      </c>
      <c r="D61" t="s">
        <v>18</v>
      </c>
      <c r="E61" t="s">
        <v>27</v>
      </c>
      <c r="F61" t="s">
        <v>20</v>
      </c>
      <c r="G61">
        <v>15</v>
      </c>
      <c r="H61">
        <v>32588</v>
      </c>
      <c r="I61">
        <v>20</v>
      </c>
      <c r="J61">
        <v>6032</v>
      </c>
      <c r="K61">
        <f xml:space="preserve"> Table2[[#This Row],[Profit]] / Table2[[#This Row],[Sales Amount]]</f>
        <v>0.18509880937768503</v>
      </c>
    </row>
    <row r="62" spans="1:11" hidden="1" x14ac:dyDescent="0.3">
      <c r="A62" t="s">
        <v>92</v>
      </c>
      <c r="B62" s="1">
        <v>44987</v>
      </c>
      <c r="C62" t="s">
        <v>12</v>
      </c>
      <c r="D62" t="s">
        <v>26</v>
      </c>
      <c r="E62" t="s">
        <v>14</v>
      </c>
      <c r="F62" t="s">
        <v>34</v>
      </c>
      <c r="G62">
        <v>5</v>
      </c>
      <c r="H62">
        <v>41667</v>
      </c>
      <c r="I62">
        <v>15</v>
      </c>
      <c r="J62">
        <v>6324</v>
      </c>
      <c r="K62">
        <f xml:space="preserve"> Table2[[#This Row],[Profit]] / Table2[[#This Row],[Sales Amount]]</f>
        <v>0.15177478580171358</v>
      </c>
    </row>
    <row r="63" spans="1:11" hidden="1" x14ac:dyDescent="0.3">
      <c r="A63" t="s">
        <v>93</v>
      </c>
      <c r="B63" s="1">
        <v>44988</v>
      </c>
      <c r="C63" t="s">
        <v>12</v>
      </c>
      <c r="D63" t="s">
        <v>13</v>
      </c>
      <c r="E63" t="s">
        <v>19</v>
      </c>
      <c r="F63" t="s">
        <v>31</v>
      </c>
      <c r="G63">
        <v>21</v>
      </c>
      <c r="H63">
        <v>71791</v>
      </c>
      <c r="I63">
        <v>0</v>
      </c>
      <c r="J63">
        <v>15958</v>
      </c>
      <c r="K63">
        <f xml:space="preserve"> Table2[[#This Row],[Profit]] / Table2[[#This Row],[Sales Amount]]</f>
        <v>0.22228413032274241</v>
      </c>
    </row>
    <row r="64" spans="1:11" hidden="1" x14ac:dyDescent="0.3">
      <c r="A64" t="s">
        <v>94</v>
      </c>
      <c r="B64" s="1">
        <v>44989</v>
      </c>
      <c r="C64" t="s">
        <v>22</v>
      </c>
      <c r="D64" t="s">
        <v>18</v>
      </c>
      <c r="E64" t="s">
        <v>14</v>
      </c>
      <c r="F64" t="s">
        <v>34</v>
      </c>
      <c r="G64">
        <v>17</v>
      </c>
      <c r="H64">
        <v>65803</v>
      </c>
      <c r="I64">
        <v>15</v>
      </c>
      <c r="J64">
        <v>14687</v>
      </c>
      <c r="K64">
        <f xml:space="preserve"> Table2[[#This Row],[Profit]] / Table2[[#This Row],[Sales Amount]]</f>
        <v>0.22319651079738007</v>
      </c>
    </row>
    <row r="65" spans="1:11" hidden="1" x14ac:dyDescent="0.3">
      <c r="A65" t="s">
        <v>95</v>
      </c>
      <c r="B65" s="1">
        <v>44990</v>
      </c>
      <c r="C65" t="s">
        <v>22</v>
      </c>
      <c r="D65" t="s">
        <v>13</v>
      </c>
      <c r="E65" t="s">
        <v>14</v>
      </c>
      <c r="F65" t="s">
        <v>31</v>
      </c>
      <c r="G65">
        <v>23</v>
      </c>
      <c r="H65">
        <v>4617</v>
      </c>
      <c r="I65">
        <v>5</v>
      </c>
      <c r="J65">
        <v>240</v>
      </c>
      <c r="K65">
        <f xml:space="preserve"> Table2[[#This Row],[Profit]] / Table2[[#This Row],[Sales Amount]]</f>
        <v>5.1981806367771277E-2</v>
      </c>
    </row>
    <row r="66" spans="1:11" hidden="1" x14ac:dyDescent="0.3">
      <c r="A66" t="s">
        <v>96</v>
      </c>
      <c r="B66" s="1">
        <v>44991</v>
      </c>
      <c r="C66" t="s">
        <v>12</v>
      </c>
      <c r="D66" t="s">
        <v>18</v>
      </c>
      <c r="E66" t="s">
        <v>19</v>
      </c>
      <c r="F66" t="s">
        <v>34</v>
      </c>
      <c r="G66">
        <v>24</v>
      </c>
      <c r="H66">
        <v>61210</v>
      </c>
      <c r="I66">
        <v>20</v>
      </c>
      <c r="J66">
        <v>12585</v>
      </c>
      <c r="K66">
        <f xml:space="preserve"> Table2[[#This Row],[Profit]] / Table2[[#This Row],[Sales Amount]]</f>
        <v>0.20560365953275608</v>
      </c>
    </row>
    <row r="67" spans="1:11" x14ac:dyDescent="0.3">
      <c r="A67" t="s">
        <v>97</v>
      </c>
      <c r="B67" s="1">
        <v>44992</v>
      </c>
      <c r="C67" t="s">
        <v>37</v>
      </c>
      <c r="D67" t="s">
        <v>40</v>
      </c>
      <c r="E67" t="s">
        <v>14</v>
      </c>
      <c r="F67" t="s">
        <v>41</v>
      </c>
      <c r="G67">
        <v>6</v>
      </c>
      <c r="H67" s="10">
        <v>67554</v>
      </c>
      <c r="I67">
        <v>0</v>
      </c>
      <c r="J67" s="10">
        <v>9602</v>
      </c>
      <c r="K67" s="13">
        <f xml:space="preserve"> Table2[[#This Row],[Profit]] / Table2[[#This Row],[Sales Amount]]</f>
        <v>0.14213814133878083</v>
      </c>
    </row>
    <row r="68" spans="1:11" hidden="1" x14ac:dyDescent="0.3">
      <c r="A68" t="s">
        <v>98</v>
      </c>
      <c r="B68" s="1">
        <v>44993</v>
      </c>
      <c r="C68" t="s">
        <v>17</v>
      </c>
      <c r="D68" t="s">
        <v>26</v>
      </c>
      <c r="E68" t="s">
        <v>19</v>
      </c>
      <c r="F68" t="s">
        <v>41</v>
      </c>
      <c r="G68">
        <v>21</v>
      </c>
      <c r="H68">
        <v>31449</v>
      </c>
      <c r="I68">
        <v>5</v>
      </c>
      <c r="J68">
        <v>7792</v>
      </c>
      <c r="K68">
        <f xml:space="preserve"> Table2[[#This Row],[Profit]] / Table2[[#This Row],[Sales Amount]]</f>
        <v>0.24776622468122994</v>
      </c>
    </row>
    <row r="69" spans="1:11" hidden="1" x14ac:dyDescent="0.3">
      <c r="A69" t="s">
        <v>99</v>
      </c>
      <c r="B69" s="1">
        <v>44994</v>
      </c>
      <c r="C69" t="s">
        <v>22</v>
      </c>
      <c r="D69" t="s">
        <v>26</v>
      </c>
      <c r="E69" t="s">
        <v>14</v>
      </c>
      <c r="F69" t="s">
        <v>23</v>
      </c>
      <c r="G69">
        <v>22</v>
      </c>
      <c r="H69">
        <v>23047</v>
      </c>
      <c r="I69">
        <v>5</v>
      </c>
      <c r="J69">
        <v>3379</v>
      </c>
      <c r="K69">
        <f xml:space="preserve"> Table2[[#This Row],[Profit]] / Table2[[#This Row],[Sales Amount]]</f>
        <v>0.14661344209658525</v>
      </c>
    </row>
    <row r="70" spans="1:11" hidden="1" x14ac:dyDescent="0.3">
      <c r="A70" t="s">
        <v>100</v>
      </c>
      <c r="B70" s="1">
        <v>44995</v>
      </c>
      <c r="C70" t="s">
        <v>17</v>
      </c>
      <c r="D70" t="s">
        <v>30</v>
      </c>
      <c r="E70" t="s">
        <v>19</v>
      </c>
      <c r="F70" t="s">
        <v>31</v>
      </c>
      <c r="G70">
        <v>11</v>
      </c>
      <c r="H70">
        <v>68636</v>
      </c>
      <c r="I70">
        <v>0</v>
      </c>
      <c r="J70">
        <v>16979</v>
      </c>
      <c r="K70">
        <f xml:space="preserve"> Table2[[#This Row],[Profit]] / Table2[[#This Row],[Sales Amount]]</f>
        <v>0.24737746954950754</v>
      </c>
    </row>
    <row r="71" spans="1:11" hidden="1" x14ac:dyDescent="0.3">
      <c r="A71" t="s">
        <v>101</v>
      </c>
      <c r="B71" s="1">
        <v>44996</v>
      </c>
      <c r="C71" t="s">
        <v>37</v>
      </c>
      <c r="D71" t="s">
        <v>13</v>
      </c>
      <c r="E71" t="s">
        <v>27</v>
      </c>
      <c r="F71" t="s">
        <v>28</v>
      </c>
      <c r="G71">
        <v>18</v>
      </c>
      <c r="H71">
        <v>65119</v>
      </c>
      <c r="I71">
        <v>5</v>
      </c>
      <c r="J71">
        <v>13083</v>
      </c>
      <c r="K71">
        <f xml:space="preserve"> Table2[[#This Row],[Profit]] / Table2[[#This Row],[Sales Amount]]</f>
        <v>0.20090910486954652</v>
      </c>
    </row>
    <row r="72" spans="1:11" hidden="1" x14ac:dyDescent="0.3">
      <c r="A72" t="s">
        <v>102</v>
      </c>
      <c r="B72" s="1">
        <v>44997</v>
      </c>
      <c r="C72" t="s">
        <v>37</v>
      </c>
      <c r="D72" t="s">
        <v>18</v>
      </c>
      <c r="E72" t="s">
        <v>14</v>
      </c>
      <c r="F72" t="s">
        <v>31</v>
      </c>
      <c r="G72">
        <v>4</v>
      </c>
      <c r="H72">
        <v>62342</v>
      </c>
      <c r="I72">
        <v>0</v>
      </c>
      <c r="J72">
        <v>6216</v>
      </c>
      <c r="K72">
        <f xml:space="preserve"> Table2[[#This Row],[Profit]] / Table2[[#This Row],[Sales Amount]]</f>
        <v>9.9708061980687171E-2</v>
      </c>
    </row>
    <row r="73" spans="1:11" hidden="1" x14ac:dyDescent="0.3">
      <c r="A73" t="s">
        <v>103</v>
      </c>
      <c r="B73" s="1">
        <v>44998</v>
      </c>
      <c r="C73" t="s">
        <v>37</v>
      </c>
      <c r="D73" t="s">
        <v>18</v>
      </c>
      <c r="E73" t="s">
        <v>14</v>
      </c>
      <c r="F73" t="s">
        <v>34</v>
      </c>
      <c r="G73">
        <v>3</v>
      </c>
      <c r="H73">
        <v>27490</v>
      </c>
      <c r="I73">
        <v>0</v>
      </c>
      <c r="J73">
        <v>4334</v>
      </c>
      <c r="K73">
        <f xml:space="preserve"> Table2[[#This Row],[Profit]] / Table2[[#This Row],[Sales Amount]]</f>
        <v>0.15765732993815934</v>
      </c>
    </row>
    <row r="74" spans="1:11" hidden="1" x14ac:dyDescent="0.3">
      <c r="A74" t="s">
        <v>104</v>
      </c>
      <c r="B74" s="1">
        <v>44999</v>
      </c>
      <c r="C74" t="s">
        <v>22</v>
      </c>
      <c r="D74" t="s">
        <v>45</v>
      </c>
      <c r="E74" t="s">
        <v>14</v>
      </c>
      <c r="F74" t="s">
        <v>34</v>
      </c>
      <c r="G74">
        <v>13</v>
      </c>
      <c r="H74">
        <v>16693</v>
      </c>
      <c r="I74">
        <v>10</v>
      </c>
      <c r="J74">
        <v>4146</v>
      </c>
      <c r="K74">
        <f xml:space="preserve"> Table2[[#This Row],[Profit]] / Table2[[#This Row],[Sales Amount]]</f>
        <v>0.24836757922482477</v>
      </c>
    </row>
    <row r="75" spans="1:11" hidden="1" x14ac:dyDescent="0.3">
      <c r="A75" t="s">
        <v>105</v>
      </c>
      <c r="B75" s="1">
        <v>45000</v>
      </c>
      <c r="C75" t="s">
        <v>37</v>
      </c>
      <c r="D75" t="s">
        <v>30</v>
      </c>
      <c r="E75" t="s">
        <v>14</v>
      </c>
      <c r="F75" t="s">
        <v>28</v>
      </c>
      <c r="G75">
        <v>23</v>
      </c>
      <c r="H75">
        <v>30609</v>
      </c>
      <c r="I75">
        <v>15</v>
      </c>
      <c r="J75">
        <v>6780</v>
      </c>
      <c r="K75">
        <f xml:space="preserve"> Table2[[#This Row],[Profit]] / Table2[[#This Row],[Sales Amount]]</f>
        <v>0.22150347936881309</v>
      </c>
    </row>
    <row r="76" spans="1:11" hidden="1" x14ac:dyDescent="0.3">
      <c r="A76" t="s">
        <v>106</v>
      </c>
      <c r="B76" s="1">
        <v>45001</v>
      </c>
      <c r="C76" t="s">
        <v>22</v>
      </c>
      <c r="D76" t="s">
        <v>45</v>
      </c>
      <c r="E76" t="s">
        <v>27</v>
      </c>
      <c r="F76" t="s">
        <v>52</v>
      </c>
      <c r="G76">
        <v>9</v>
      </c>
      <c r="H76">
        <v>19733</v>
      </c>
      <c r="I76">
        <v>5</v>
      </c>
      <c r="J76">
        <v>1370</v>
      </c>
      <c r="K76">
        <f xml:space="preserve"> Table2[[#This Row],[Profit]] / Table2[[#This Row],[Sales Amount]]</f>
        <v>6.9426848426493687E-2</v>
      </c>
    </row>
    <row r="77" spans="1:11" hidden="1" x14ac:dyDescent="0.3">
      <c r="A77" t="s">
        <v>107</v>
      </c>
      <c r="B77" s="1">
        <v>45002</v>
      </c>
      <c r="C77" t="s">
        <v>37</v>
      </c>
      <c r="D77" t="s">
        <v>45</v>
      </c>
      <c r="E77" t="s">
        <v>14</v>
      </c>
      <c r="F77" t="s">
        <v>34</v>
      </c>
      <c r="G77">
        <v>21</v>
      </c>
      <c r="H77">
        <v>35010</v>
      </c>
      <c r="I77">
        <v>5</v>
      </c>
      <c r="J77">
        <v>6696</v>
      </c>
      <c r="K77">
        <f xml:space="preserve"> Table2[[#This Row],[Profit]] / Table2[[#This Row],[Sales Amount]]</f>
        <v>0.19125964010282775</v>
      </c>
    </row>
    <row r="78" spans="1:11" hidden="1" x14ac:dyDescent="0.3">
      <c r="A78" t="s">
        <v>108</v>
      </c>
      <c r="B78" s="1">
        <v>45003</v>
      </c>
      <c r="C78" t="s">
        <v>17</v>
      </c>
      <c r="D78" t="s">
        <v>45</v>
      </c>
      <c r="E78" t="s">
        <v>27</v>
      </c>
      <c r="F78" t="s">
        <v>23</v>
      </c>
      <c r="G78">
        <v>6</v>
      </c>
      <c r="H78">
        <v>1806</v>
      </c>
      <c r="I78">
        <v>10</v>
      </c>
      <c r="J78">
        <v>215</v>
      </c>
      <c r="K78">
        <f xml:space="preserve"> Table2[[#This Row],[Profit]] / Table2[[#This Row],[Sales Amount]]</f>
        <v>0.11904761904761904</v>
      </c>
    </row>
    <row r="79" spans="1:11" hidden="1" x14ac:dyDescent="0.3">
      <c r="A79" t="s">
        <v>109</v>
      </c>
      <c r="B79" s="1">
        <v>45004</v>
      </c>
      <c r="C79" t="s">
        <v>17</v>
      </c>
      <c r="D79" t="s">
        <v>13</v>
      </c>
      <c r="E79" t="s">
        <v>27</v>
      </c>
      <c r="F79" t="s">
        <v>20</v>
      </c>
      <c r="G79">
        <v>12</v>
      </c>
      <c r="H79">
        <v>4349</v>
      </c>
      <c r="I79">
        <v>10</v>
      </c>
      <c r="J79">
        <v>223</v>
      </c>
      <c r="K79">
        <f xml:space="preserve"> Table2[[#This Row],[Profit]] / Table2[[#This Row],[Sales Amount]]</f>
        <v>5.1276155438031733E-2</v>
      </c>
    </row>
    <row r="80" spans="1:11" hidden="1" x14ac:dyDescent="0.3">
      <c r="A80" t="s">
        <v>110</v>
      </c>
      <c r="B80" s="1">
        <v>45005</v>
      </c>
      <c r="C80" t="s">
        <v>12</v>
      </c>
      <c r="D80" t="s">
        <v>13</v>
      </c>
      <c r="E80" t="s">
        <v>27</v>
      </c>
      <c r="F80" t="s">
        <v>20</v>
      </c>
      <c r="G80">
        <v>2</v>
      </c>
      <c r="H80">
        <v>12860</v>
      </c>
      <c r="I80">
        <v>10</v>
      </c>
      <c r="J80">
        <v>1680</v>
      </c>
      <c r="K80">
        <f xml:space="preserve"> Table2[[#This Row],[Profit]] / Table2[[#This Row],[Sales Amount]]</f>
        <v>0.13063763608087092</v>
      </c>
    </row>
    <row r="81" spans="1:11" x14ac:dyDescent="0.3">
      <c r="A81" t="s">
        <v>111</v>
      </c>
      <c r="B81" s="1">
        <v>45006</v>
      </c>
      <c r="C81" t="s">
        <v>17</v>
      </c>
      <c r="D81" t="s">
        <v>40</v>
      </c>
      <c r="E81" t="s">
        <v>27</v>
      </c>
      <c r="F81" t="s">
        <v>15</v>
      </c>
      <c r="G81">
        <v>3</v>
      </c>
      <c r="H81" s="10">
        <v>46300</v>
      </c>
      <c r="I81">
        <v>20</v>
      </c>
      <c r="J81" s="10">
        <v>4488</v>
      </c>
      <c r="K81" s="13">
        <f xml:space="preserve"> Table2[[#This Row],[Profit]] / Table2[[#This Row],[Sales Amount]]</f>
        <v>9.6933045356371497E-2</v>
      </c>
    </row>
    <row r="82" spans="1:11" x14ac:dyDescent="0.3">
      <c r="A82" t="s">
        <v>112</v>
      </c>
      <c r="B82" s="1">
        <v>45007</v>
      </c>
      <c r="C82" t="s">
        <v>12</v>
      </c>
      <c r="D82" t="s">
        <v>40</v>
      </c>
      <c r="E82" t="s">
        <v>19</v>
      </c>
      <c r="F82" t="s">
        <v>15</v>
      </c>
      <c r="G82">
        <v>3</v>
      </c>
      <c r="H82" s="10">
        <v>37463</v>
      </c>
      <c r="I82">
        <v>20</v>
      </c>
      <c r="J82" s="10">
        <v>8008</v>
      </c>
      <c r="K82" s="13">
        <f xml:space="preserve"> Table2[[#This Row],[Profit]] / Table2[[#This Row],[Sales Amount]]</f>
        <v>0.21375757413981794</v>
      </c>
    </row>
    <row r="83" spans="1:11" hidden="1" x14ac:dyDescent="0.3">
      <c r="A83" t="s">
        <v>113</v>
      </c>
      <c r="B83" s="1">
        <v>45008</v>
      </c>
      <c r="C83" t="s">
        <v>17</v>
      </c>
      <c r="D83" t="s">
        <v>45</v>
      </c>
      <c r="E83" t="s">
        <v>19</v>
      </c>
      <c r="F83" t="s">
        <v>20</v>
      </c>
      <c r="G83">
        <v>12</v>
      </c>
      <c r="H83">
        <v>54830</v>
      </c>
      <c r="I83">
        <v>20</v>
      </c>
      <c r="J83">
        <v>6440</v>
      </c>
      <c r="K83">
        <f xml:space="preserve"> Table2[[#This Row],[Profit]] / Table2[[#This Row],[Sales Amount]]</f>
        <v>0.11745394856830202</v>
      </c>
    </row>
    <row r="84" spans="1:11" hidden="1" x14ac:dyDescent="0.3">
      <c r="A84" t="s">
        <v>114</v>
      </c>
      <c r="B84" s="1">
        <v>45009</v>
      </c>
      <c r="C84" t="s">
        <v>22</v>
      </c>
      <c r="D84" t="s">
        <v>30</v>
      </c>
      <c r="E84" t="s">
        <v>14</v>
      </c>
      <c r="F84" t="s">
        <v>20</v>
      </c>
      <c r="G84">
        <v>15</v>
      </c>
      <c r="H84">
        <v>52207</v>
      </c>
      <c r="I84">
        <v>0</v>
      </c>
      <c r="J84">
        <v>11250</v>
      </c>
      <c r="K84">
        <f xml:space="preserve"> Table2[[#This Row],[Profit]] / Table2[[#This Row],[Sales Amount]]</f>
        <v>0.21548834447487886</v>
      </c>
    </row>
    <row r="85" spans="1:11" hidden="1" x14ac:dyDescent="0.3">
      <c r="A85" t="s">
        <v>115</v>
      </c>
      <c r="B85" s="1">
        <v>45010</v>
      </c>
      <c r="C85" t="s">
        <v>17</v>
      </c>
      <c r="D85" t="s">
        <v>18</v>
      </c>
      <c r="E85" t="s">
        <v>19</v>
      </c>
      <c r="F85" t="s">
        <v>41</v>
      </c>
      <c r="G85">
        <v>9</v>
      </c>
      <c r="H85">
        <v>19189</v>
      </c>
      <c r="I85">
        <v>5</v>
      </c>
      <c r="J85">
        <v>961</v>
      </c>
      <c r="K85">
        <f xml:space="preserve"> Table2[[#This Row],[Profit]] / Table2[[#This Row],[Sales Amount]]</f>
        <v>5.0080775444264945E-2</v>
      </c>
    </row>
    <row r="86" spans="1:11" hidden="1" x14ac:dyDescent="0.3">
      <c r="A86" t="s">
        <v>116</v>
      </c>
      <c r="B86" s="1">
        <v>45011</v>
      </c>
      <c r="C86" t="s">
        <v>12</v>
      </c>
      <c r="D86" t="s">
        <v>13</v>
      </c>
      <c r="E86" t="s">
        <v>19</v>
      </c>
      <c r="F86" t="s">
        <v>23</v>
      </c>
      <c r="G86">
        <v>23</v>
      </c>
      <c r="H86">
        <v>29584</v>
      </c>
      <c r="I86">
        <v>15</v>
      </c>
      <c r="J86">
        <v>3300</v>
      </c>
      <c r="K86">
        <f xml:space="preserve"> Table2[[#This Row],[Profit]] / Table2[[#This Row],[Sales Amount]]</f>
        <v>0.1115467820443483</v>
      </c>
    </row>
    <row r="87" spans="1:11" hidden="1" x14ac:dyDescent="0.3">
      <c r="A87" t="s">
        <v>117</v>
      </c>
      <c r="B87" s="1">
        <v>45012</v>
      </c>
      <c r="C87" t="s">
        <v>12</v>
      </c>
      <c r="D87" t="s">
        <v>30</v>
      </c>
      <c r="E87" t="s">
        <v>14</v>
      </c>
      <c r="F87" t="s">
        <v>28</v>
      </c>
      <c r="G87">
        <v>8</v>
      </c>
      <c r="H87">
        <v>40887</v>
      </c>
      <c r="I87">
        <v>0</v>
      </c>
      <c r="J87">
        <v>4016</v>
      </c>
      <c r="K87">
        <f xml:space="preserve"> Table2[[#This Row],[Profit]] / Table2[[#This Row],[Sales Amount]]</f>
        <v>9.8221928730403307E-2</v>
      </c>
    </row>
    <row r="88" spans="1:11" hidden="1" x14ac:dyDescent="0.3">
      <c r="A88" t="s">
        <v>118</v>
      </c>
      <c r="B88" s="1">
        <v>45013</v>
      </c>
      <c r="C88" t="s">
        <v>37</v>
      </c>
      <c r="D88" t="s">
        <v>26</v>
      </c>
      <c r="E88" t="s">
        <v>14</v>
      </c>
      <c r="F88" t="s">
        <v>15</v>
      </c>
      <c r="G88">
        <v>11</v>
      </c>
      <c r="H88">
        <v>3142</v>
      </c>
      <c r="I88">
        <v>5</v>
      </c>
      <c r="J88">
        <v>303</v>
      </c>
      <c r="K88">
        <f xml:space="preserve"> Table2[[#This Row],[Profit]] / Table2[[#This Row],[Sales Amount]]</f>
        <v>9.6435391470401019E-2</v>
      </c>
    </row>
    <row r="89" spans="1:11" hidden="1" x14ac:dyDescent="0.3">
      <c r="A89" t="s">
        <v>119</v>
      </c>
      <c r="B89" s="1">
        <v>45014</v>
      </c>
      <c r="C89" t="s">
        <v>22</v>
      </c>
      <c r="D89" t="s">
        <v>13</v>
      </c>
      <c r="E89" t="s">
        <v>14</v>
      </c>
      <c r="F89" t="s">
        <v>41</v>
      </c>
      <c r="G89">
        <v>16</v>
      </c>
      <c r="H89">
        <v>42637</v>
      </c>
      <c r="I89">
        <v>5</v>
      </c>
      <c r="J89">
        <v>2713</v>
      </c>
      <c r="K89">
        <f xml:space="preserve"> Table2[[#This Row],[Profit]] / Table2[[#This Row],[Sales Amount]]</f>
        <v>6.3630180359781408E-2</v>
      </c>
    </row>
    <row r="90" spans="1:11" hidden="1" x14ac:dyDescent="0.3">
      <c r="A90" t="s">
        <v>120</v>
      </c>
      <c r="B90" s="1">
        <v>45015</v>
      </c>
      <c r="C90" t="s">
        <v>17</v>
      </c>
      <c r="D90" t="s">
        <v>13</v>
      </c>
      <c r="E90" t="s">
        <v>19</v>
      </c>
      <c r="F90" t="s">
        <v>41</v>
      </c>
      <c r="G90">
        <v>22</v>
      </c>
      <c r="H90">
        <v>56061</v>
      </c>
      <c r="I90">
        <v>10</v>
      </c>
      <c r="J90">
        <v>4901</v>
      </c>
      <c r="K90">
        <f xml:space="preserve"> Table2[[#This Row],[Profit]] / Table2[[#This Row],[Sales Amount]]</f>
        <v>8.7422628922067036E-2</v>
      </c>
    </row>
    <row r="91" spans="1:11" x14ac:dyDescent="0.3">
      <c r="A91" t="s">
        <v>121</v>
      </c>
      <c r="B91" s="1">
        <v>45016</v>
      </c>
      <c r="C91" t="s">
        <v>37</v>
      </c>
      <c r="D91" t="s">
        <v>40</v>
      </c>
      <c r="E91" t="s">
        <v>19</v>
      </c>
      <c r="F91" t="s">
        <v>28</v>
      </c>
      <c r="G91">
        <v>4</v>
      </c>
      <c r="H91" s="10">
        <v>62760</v>
      </c>
      <c r="I91">
        <v>10</v>
      </c>
      <c r="J91" s="10">
        <v>10111</v>
      </c>
      <c r="K91" s="13">
        <f xml:space="preserve"> Table2[[#This Row],[Profit]] / Table2[[#This Row],[Sales Amount]]</f>
        <v>0.16110579987253026</v>
      </c>
    </row>
    <row r="92" spans="1:11" hidden="1" x14ac:dyDescent="0.3">
      <c r="A92" t="s">
        <v>122</v>
      </c>
      <c r="B92" s="1">
        <v>45017</v>
      </c>
      <c r="C92" t="s">
        <v>17</v>
      </c>
      <c r="D92" t="s">
        <v>18</v>
      </c>
      <c r="E92" t="s">
        <v>14</v>
      </c>
      <c r="F92" t="s">
        <v>41</v>
      </c>
      <c r="G92">
        <v>1</v>
      </c>
      <c r="H92">
        <v>15938</v>
      </c>
      <c r="I92">
        <v>0</v>
      </c>
      <c r="J92">
        <v>1725</v>
      </c>
      <c r="K92">
        <f xml:space="preserve"> Table2[[#This Row],[Profit]] / Table2[[#This Row],[Sales Amount]]</f>
        <v>0.10823189860710253</v>
      </c>
    </row>
    <row r="93" spans="1:11" hidden="1" x14ac:dyDescent="0.3">
      <c r="A93" t="s">
        <v>123</v>
      </c>
      <c r="B93" s="1">
        <v>45018</v>
      </c>
      <c r="C93" t="s">
        <v>17</v>
      </c>
      <c r="D93" t="s">
        <v>18</v>
      </c>
      <c r="E93" t="s">
        <v>27</v>
      </c>
      <c r="F93" t="s">
        <v>31</v>
      </c>
      <c r="G93">
        <v>24</v>
      </c>
      <c r="H93">
        <v>48942</v>
      </c>
      <c r="I93">
        <v>10</v>
      </c>
      <c r="J93">
        <v>6532</v>
      </c>
      <c r="K93">
        <f xml:space="preserve"> Table2[[#This Row],[Profit]] / Table2[[#This Row],[Sales Amount]]</f>
        <v>0.1334641003636958</v>
      </c>
    </row>
    <row r="94" spans="1:11" hidden="1" x14ac:dyDescent="0.3">
      <c r="A94" t="s">
        <v>124</v>
      </c>
      <c r="B94" s="1">
        <v>45019</v>
      </c>
      <c r="C94" t="s">
        <v>37</v>
      </c>
      <c r="D94" t="s">
        <v>26</v>
      </c>
      <c r="E94" t="s">
        <v>14</v>
      </c>
      <c r="F94" t="s">
        <v>23</v>
      </c>
      <c r="G94">
        <v>7</v>
      </c>
      <c r="H94">
        <v>3494</v>
      </c>
      <c r="I94">
        <v>5</v>
      </c>
      <c r="J94">
        <v>438</v>
      </c>
      <c r="K94">
        <f xml:space="preserve"> Table2[[#This Row],[Profit]] / Table2[[#This Row],[Sales Amount]]</f>
        <v>0.12535775615340583</v>
      </c>
    </row>
    <row r="95" spans="1:11" hidden="1" x14ac:dyDescent="0.3">
      <c r="A95" t="s">
        <v>125</v>
      </c>
      <c r="B95" s="1">
        <v>45020</v>
      </c>
      <c r="C95" t="s">
        <v>37</v>
      </c>
      <c r="D95" t="s">
        <v>26</v>
      </c>
      <c r="E95" t="s">
        <v>27</v>
      </c>
      <c r="F95" t="s">
        <v>20</v>
      </c>
      <c r="G95">
        <v>2</v>
      </c>
      <c r="H95">
        <v>2313</v>
      </c>
      <c r="I95">
        <v>10</v>
      </c>
      <c r="J95">
        <v>520</v>
      </c>
      <c r="K95">
        <f xml:space="preserve"> Table2[[#This Row],[Profit]] / Table2[[#This Row],[Sales Amount]]</f>
        <v>0.22481625594466062</v>
      </c>
    </row>
    <row r="96" spans="1:11" hidden="1" x14ac:dyDescent="0.3">
      <c r="A96" t="s">
        <v>126</v>
      </c>
      <c r="B96" s="1">
        <v>45021</v>
      </c>
      <c r="C96" t="s">
        <v>37</v>
      </c>
      <c r="D96" t="s">
        <v>13</v>
      </c>
      <c r="E96" t="s">
        <v>27</v>
      </c>
      <c r="F96" t="s">
        <v>34</v>
      </c>
      <c r="G96">
        <v>24</v>
      </c>
      <c r="H96">
        <v>55776</v>
      </c>
      <c r="I96">
        <v>20</v>
      </c>
      <c r="J96">
        <v>12887</v>
      </c>
      <c r="K96">
        <f xml:space="preserve"> Table2[[#This Row],[Profit]] / Table2[[#This Row],[Sales Amount]]</f>
        <v>0.23104919678714858</v>
      </c>
    </row>
    <row r="97" spans="1:11" hidden="1" x14ac:dyDescent="0.3">
      <c r="A97" t="s">
        <v>127</v>
      </c>
      <c r="B97" s="1">
        <v>45022</v>
      </c>
      <c r="C97" t="s">
        <v>37</v>
      </c>
      <c r="D97" t="s">
        <v>45</v>
      </c>
      <c r="E97" t="s">
        <v>14</v>
      </c>
      <c r="F97" t="s">
        <v>28</v>
      </c>
      <c r="G97">
        <v>5</v>
      </c>
      <c r="H97">
        <v>41743</v>
      </c>
      <c r="I97">
        <v>10</v>
      </c>
      <c r="J97">
        <v>6202</v>
      </c>
      <c r="K97">
        <f xml:space="preserve"> Table2[[#This Row],[Profit]] / Table2[[#This Row],[Sales Amount]]</f>
        <v>0.14857580911769638</v>
      </c>
    </row>
    <row r="98" spans="1:11" x14ac:dyDescent="0.3">
      <c r="A98" t="s">
        <v>128</v>
      </c>
      <c r="B98" s="1">
        <v>45023</v>
      </c>
      <c r="C98" t="s">
        <v>37</v>
      </c>
      <c r="D98" t="s">
        <v>40</v>
      </c>
      <c r="E98" t="s">
        <v>14</v>
      </c>
      <c r="F98" t="s">
        <v>20</v>
      </c>
      <c r="G98">
        <v>7</v>
      </c>
      <c r="H98" s="10">
        <v>63412</v>
      </c>
      <c r="I98">
        <v>5</v>
      </c>
      <c r="J98" s="10">
        <v>7357</v>
      </c>
      <c r="K98" s="13">
        <f xml:space="preserve"> Table2[[#This Row],[Profit]] / Table2[[#This Row],[Sales Amount]]</f>
        <v>0.11601905002207784</v>
      </c>
    </row>
    <row r="99" spans="1:11" x14ac:dyDescent="0.3">
      <c r="A99" t="s">
        <v>129</v>
      </c>
      <c r="B99" s="1">
        <v>45024</v>
      </c>
      <c r="C99" t="s">
        <v>17</v>
      </c>
      <c r="D99" t="s">
        <v>40</v>
      </c>
      <c r="E99" t="s">
        <v>14</v>
      </c>
      <c r="F99" t="s">
        <v>20</v>
      </c>
      <c r="G99">
        <v>4</v>
      </c>
      <c r="H99" s="10">
        <v>60772</v>
      </c>
      <c r="I99">
        <v>0</v>
      </c>
      <c r="J99" s="10">
        <v>4336</v>
      </c>
      <c r="K99" s="13">
        <f xml:space="preserve"> Table2[[#This Row],[Profit]] / Table2[[#This Row],[Sales Amount]]</f>
        <v>7.134864740340946E-2</v>
      </c>
    </row>
    <row r="100" spans="1:11" hidden="1" x14ac:dyDescent="0.3">
      <c r="A100" t="s">
        <v>130</v>
      </c>
      <c r="B100" s="1">
        <v>45025</v>
      </c>
      <c r="C100" t="s">
        <v>37</v>
      </c>
      <c r="D100" t="s">
        <v>13</v>
      </c>
      <c r="E100" t="s">
        <v>19</v>
      </c>
      <c r="F100" t="s">
        <v>52</v>
      </c>
      <c r="G100">
        <v>5</v>
      </c>
      <c r="H100">
        <v>42551</v>
      </c>
      <c r="I100">
        <v>15</v>
      </c>
      <c r="J100">
        <v>10241</v>
      </c>
      <c r="K100">
        <f xml:space="preserve"> Table2[[#This Row],[Profit]] / Table2[[#This Row],[Sales Amount]]</f>
        <v>0.24067589480858265</v>
      </c>
    </row>
    <row r="101" spans="1:11" hidden="1" x14ac:dyDescent="0.3">
      <c r="A101" t="s">
        <v>131</v>
      </c>
      <c r="B101" s="1">
        <v>45026</v>
      </c>
      <c r="C101" t="s">
        <v>22</v>
      </c>
      <c r="D101" t="s">
        <v>30</v>
      </c>
      <c r="E101" t="s">
        <v>27</v>
      </c>
      <c r="F101" t="s">
        <v>31</v>
      </c>
      <c r="G101">
        <v>24</v>
      </c>
      <c r="H101">
        <v>66118</v>
      </c>
      <c r="I101">
        <v>10</v>
      </c>
      <c r="J101">
        <v>4102</v>
      </c>
      <c r="K101">
        <f xml:space="preserve"> Table2[[#This Row],[Profit]] / Table2[[#This Row],[Sales Amount]]</f>
        <v>6.2040594089355396E-2</v>
      </c>
    </row>
    <row r="102" spans="1:11" hidden="1" x14ac:dyDescent="0.3">
      <c r="A102" t="s">
        <v>132</v>
      </c>
      <c r="B102" s="1">
        <v>45027</v>
      </c>
      <c r="C102" t="s">
        <v>12</v>
      </c>
      <c r="D102" t="s">
        <v>45</v>
      </c>
      <c r="E102" t="s">
        <v>19</v>
      </c>
      <c r="F102" t="s">
        <v>28</v>
      </c>
      <c r="G102">
        <v>1</v>
      </c>
      <c r="H102">
        <v>2420</v>
      </c>
      <c r="I102">
        <v>5</v>
      </c>
      <c r="J102">
        <v>265</v>
      </c>
      <c r="K102">
        <f xml:space="preserve"> Table2[[#This Row],[Profit]] / Table2[[#This Row],[Sales Amount]]</f>
        <v>0.10950413223140495</v>
      </c>
    </row>
    <row r="103" spans="1:11" hidden="1" x14ac:dyDescent="0.3">
      <c r="A103" t="s">
        <v>133</v>
      </c>
      <c r="B103" s="1">
        <v>45028</v>
      </c>
      <c r="C103" t="s">
        <v>37</v>
      </c>
      <c r="D103" t="s">
        <v>13</v>
      </c>
      <c r="E103" t="s">
        <v>19</v>
      </c>
      <c r="F103" t="s">
        <v>41</v>
      </c>
      <c r="G103">
        <v>1</v>
      </c>
      <c r="H103">
        <v>2593</v>
      </c>
      <c r="I103">
        <v>15</v>
      </c>
      <c r="J103">
        <v>284</v>
      </c>
      <c r="K103">
        <f xml:space="preserve"> Table2[[#This Row],[Profit]] / Table2[[#This Row],[Sales Amount]]</f>
        <v>0.10952564596991901</v>
      </c>
    </row>
    <row r="104" spans="1:11" hidden="1" x14ac:dyDescent="0.3">
      <c r="A104" t="s">
        <v>134</v>
      </c>
      <c r="B104" s="1">
        <v>45029</v>
      </c>
      <c r="C104" t="s">
        <v>37</v>
      </c>
      <c r="D104" t="s">
        <v>45</v>
      </c>
      <c r="E104" t="s">
        <v>14</v>
      </c>
      <c r="F104" t="s">
        <v>34</v>
      </c>
      <c r="G104">
        <v>15</v>
      </c>
      <c r="H104">
        <v>13405</v>
      </c>
      <c r="I104">
        <v>15</v>
      </c>
      <c r="J104">
        <v>1529</v>
      </c>
      <c r="K104">
        <f xml:space="preserve"> Table2[[#This Row],[Profit]] / Table2[[#This Row],[Sales Amount]]</f>
        <v>0.11406191719507647</v>
      </c>
    </row>
    <row r="105" spans="1:11" hidden="1" x14ac:dyDescent="0.3">
      <c r="A105" t="s">
        <v>135</v>
      </c>
      <c r="B105" s="1">
        <v>45030</v>
      </c>
      <c r="C105" t="s">
        <v>17</v>
      </c>
      <c r="D105" t="s">
        <v>45</v>
      </c>
      <c r="E105" t="s">
        <v>19</v>
      </c>
      <c r="F105" t="s">
        <v>28</v>
      </c>
      <c r="G105">
        <v>20</v>
      </c>
      <c r="H105">
        <v>24851</v>
      </c>
      <c r="I105">
        <v>20</v>
      </c>
      <c r="J105">
        <v>2059</v>
      </c>
      <c r="K105">
        <f xml:space="preserve"> Table2[[#This Row],[Profit]] / Table2[[#This Row],[Sales Amount]]</f>
        <v>8.2853808699851109E-2</v>
      </c>
    </row>
    <row r="106" spans="1:11" hidden="1" x14ac:dyDescent="0.3">
      <c r="A106" t="s">
        <v>136</v>
      </c>
      <c r="B106" s="1">
        <v>45031</v>
      </c>
      <c r="C106" t="s">
        <v>37</v>
      </c>
      <c r="D106" t="s">
        <v>45</v>
      </c>
      <c r="E106" t="s">
        <v>14</v>
      </c>
      <c r="F106" t="s">
        <v>41</v>
      </c>
      <c r="G106">
        <v>19</v>
      </c>
      <c r="H106">
        <v>31481</v>
      </c>
      <c r="I106">
        <v>15</v>
      </c>
      <c r="J106">
        <v>6504</v>
      </c>
      <c r="K106">
        <f xml:space="preserve"> Table2[[#This Row],[Profit]] / Table2[[#This Row],[Sales Amount]]</f>
        <v>0.20660080683586926</v>
      </c>
    </row>
    <row r="107" spans="1:11" hidden="1" x14ac:dyDescent="0.3">
      <c r="A107" t="s">
        <v>137</v>
      </c>
      <c r="B107" s="1">
        <v>45032</v>
      </c>
      <c r="C107" t="s">
        <v>37</v>
      </c>
      <c r="D107" t="s">
        <v>13</v>
      </c>
      <c r="E107" t="s">
        <v>27</v>
      </c>
      <c r="F107" t="s">
        <v>20</v>
      </c>
      <c r="G107">
        <v>10</v>
      </c>
      <c r="H107">
        <v>74403</v>
      </c>
      <c r="I107">
        <v>5</v>
      </c>
      <c r="J107">
        <v>5542</v>
      </c>
      <c r="K107">
        <f xml:space="preserve"> Table2[[#This Row],[Profit]] / Table2[[#This Row],[Sales Amount]]</f>
        <v>7.4486243834253993E-2</v>
      </c>
    </row>
    <row r="108" spans="1:11" x14ac:dyDescent="0.3">
      <c r="A108" t="s">
        <v>138</v>
      </c>
      <c r="B108" s="1">
        <v>45033</v>
      </c>
      <c r="C108" t="s">
        <v>37</v>
      </c>
      <c r="D108" t="s">
        <v>40</v>
      </c>
      <c r="E108" t="s">
        <v>14</v>
      </c>
      <c r="F108" t="s">
        <v>34</v>
      </c>
      <c r="G108">
        <v>18</v>
      </c>
      <c r="H108" s="10">
        <v>71321</v>
      </c>
      <c r="I108">
        <v>5</v>
      </c>
      <c r="J108" s="10">
        <v>12622</v>
      </c>
      <c r="K108" s="13">
        <f xml:space="preserve"> Table2[[#This Row],[Profit]] / Table2[[#This Row],[Sales Amount]]</f>
        <v>0.17697452363259067</v>
      </c>
    </row>
    <row r="109" spans="1:11" x14ac:dyDescent="0.3">
      <c r="A109" t="s">
        <v>139</v>
      </c>
      <c r="B109" s="1">
        <v>45034</v>
      </c>
      <c r="C109" t="s">
        <v>17</v>
      </c>
      <c r="D109" t="s">
        <v>40</v>
      </c>
      <c r="E109" t="s">
        <v>19</v>
      </c>
      <c r="F109" t="s">
        <v>41</v>
      </c>
      <c r="G109">
        <v>3</v>
      </c>
      <c r="H109" s="10">
        <v>20374</v>
      </c>
      <c r="I109">
        <v>10</v>
      </c>
      <c r="J109" s="10">
        <v>1523</v>
      </c>
      <c r="K109" s="13">
        <f xml:space="preserve"> Table2[[#This Row],[Profit]] / Table2[[#This Row],[Sales Amount]]</f>
        <v>7.4752135074114073E-2</v>
      </c>
    </row>
    <row r="110" spans="1:11" hidden="1" x14ac:dyDescent="0.3">
      <c r="A110" t="s">
        <v>140</v>
      </c>
      <c r="B110" s="1">
        <v>45035</v>
      </c>
      <c r="C110" t="s">
        <v>37</v>
      </c>
      <c r="D110" t="s">
        <v>45</v>
      </c>
      <c r="E110" t="s">
        <v>19</v>
      </c>
      <c r="F110" t="s">
        <v>23</v>
      </c>
      <c r="G110">
        <v>11</v>
      </c>
      <c r="H110">
        <v>51431</v>
      </c>
      <c r="I110">
        <v>10</v>
      </c>
      <c r="J110">
        <v>3297</v>
      </c>
      <c r="K110">
        <f xml:space="preserve"> Table2[[#This Row],[Profit]] / Table2[[#This Row],[Sales Amount]]</f>
        <v>6.4105306138321244E-2</v>
      </c>
    </row>
    <row r="111" spans="1:11" hidden="1" x14ac:dyDescent="0.3">
      <c r="A111" t="s">
        <v>141</v>
      </c>
      <c r="B111" s="1">
        <v>45036</v>
      </c>
      <c r="C111" t="s">
        <v>12</v>
      </c>
      <c r="D111" t="s">
        <v>30</v>
      </c>
      <c r="E111" t="s">
        <v>14</v>
      </c>
      <c r="F111" t="s">
        <v>41</v>
      </c>
      <c r="G111">
        <v>15</v>
      </c>
      <c r="H111">
        <v>8174</v>
      </c>
      <c r="I111">
        <v>10</v>
      </c>
      <c r="J111">
        <v>1895</v>
      </c>
      <c r="K111">
        <f xml:space="preserve"> Table2[[#This Row],[Profit]] / Table2[[#This Row],[Sales Amount]]</f>
        <v>0.23183264007829704</v>
      </c>
    </row>
    <row r="112" spans="1:11" hidden="1" x14ac:dyDescent="0.3">
      <c r="A112" t="s">
        <v>142</v>
      </c>
      <c r="B112" s="1">
        <v>45037</v>
      </c>
      <c r="C112" t="s">
        <v>17</v>
      </c>
      <c r="D112" t="s">
        <v>18</v>
      </c>
      <c r="E112" t="s">
        <v>14</v>
      </c>
      <c r="F112" t="s">
        <v>52</v>
      </c>
      <c r="G112">
        <v>11</v>
      </c>
      <c r="H112">
        <v>51016</v>
      </c>
      <c r="I112">
        <v>15</v>
      </c>
      <c r="J112">
        <v>4490</v>
      </c>
      <c r="K112">
        <f xml:space="preserve"> Table2[[#This Row],[Profit]] / Table2[[#This Row],[Sales Amount]]</f>
        <v>8.8011604202603108E-2</v>
      </c>
    </row>
    <row r="113" spans="1:11" hidden="1" x14ac:dyDescent="0.3">
      <c r="A113" t="s">
        <v>143</v>
      </c>
      <c r="B113" s="1">
        <v>45038</v>
      </c>
      <c r="C113" t="s">
        <v>12</v>
      </c>
      <c r="D113" t="s">
        <v>13</v>
      </c>
      <c r="E113" t="s">
        <v>19</v>
      </c>
      <c r="F113" t="s">
        <v>31</v>
      </c>
      <c r="G113">
        <v>17</v>
      </c>
      <c r="H113">
        <v>61186</v>
      </c>
      <c r="I113">
        <v>15</v>
      </c>
      <c r="J113">
        <v>13109</v>
      </c>
      <c r="K113">
        <f xml:space="preserve"> Table2[[#This Row],[Profit]] / Table2[[#This Row],[Sales Amount]]</f>
        <v>0.21424835746739451</v>
      </c>
    </row>
    <row r="114" spans="1:11" hidden="1" x14ac:dyDescent="0.3">
      <c r="A114" t="s">
        <v>144</v>
      </c>
      <c r="B114" s="1">
        <v>45039</v>
      </c>
      <c r="C114" t="s">
        <v>17</v>
      </c>
      <c r="D114" t="s">
        <v>18</v>
      </c>
      <c r="E114" t="s">
        <v>27</v>
      </c>
      <c r="F114" t="s">
        <v>20</v>
      </c>
      <c r="G114">
        <v>17</v>
      </c>
      <c r="H114">
        <v>69712</v>
      </c>
      <c r="I114">
        <v>20</v>
      </c>
      <c r="J114">
        <v>11079</v>
      </c>
      <c r="K114">
        <f xml:space="preserve"> Table2[[#This Row],[Profit]] / Table2[[#This Row],[Sales Amount]]</f>
        <v>0.15892529263254532</v>
      </c>
    </row>
    <row r="115" spans="1:11" hidden="1" x14ac:dyDescent="0.3">
      <c r="A115" t="s">
        <v>145</v>
      </c>
      <c r="B115" s="1">
        <v>45040</v>
      </c>
      <c r="C115" t="s">
        <v>37</v>
      </c>
      <c r="D115" t="s">
        <v>30</v>
      </c>
      <c r="E115" t="s">
        <v>27</v>
      </c>
      <c r="F115" t="s">
        <v>41</v>
      </c>
      <c r="G115">
        <v>6</v>
      </c>
      <c r="H115">
        <v>2926</v>
      </c>
      <c r="I115">
        <v>10</v>
      </c>
      <c r="J115">
        <v>191</v>
      </c>
      <c r="K115">
        <f xml:space="preserve"> Table2[[#This Row],[Profit]] / Table2[[#This Row],[Sales Amount]]</f>
        <v>6.5276828434723169E-2</v>
      </c>
    </row>
    <row r="116" spans="1:11" hidden="1" x14ac:dyDescent="0.3">
      <c r="A116" t="s">
        <v>146</v>
      </c>
      <c r="B116" s="1">
        <v>45041</v>
      </c>
      <c r="C116" t="s">
        <v>12</v>
      </c>
      <c r="D116" t="s">
        <v>13</v>
      </c>
      <c r="E116" t="s">
        <v>14</v>
      </c>
      <c r="F116" t="s">
        <v>31</v>
      </c>
      <c r="G116">
        <v>5</v>
      </c>
      <c r="H116">
        <v>68998</v>
      </c>
      <c r="I116">
        <v>0</v>
      </c>
      <c r="J116">
        <v>16634</v>
      </c>
      <c r="K116">
        <f xml:space="preserve"> Table2[[#This Row],[Profit]] / Table2[[#This Row],[Sales Amount]]</f>
        <v>0.24107945157830662</v>
      </c>
    </row>
    <row r="117" spans="1:11" hidden="1" x14ac:dyDescent="0.3">
      <c r="A117" t="s">
        <v>147</v>
      </c>
      <c r="B117" s="1">
        <v>45042</v>
      </c>
      <c r="C117" t="s">
        <v>17</v>
      </c>
      <c r="D117" t="s">
        <v>45</v>
      </c>
      <c r="E117" t="s">
        <v>27</v>
      </c>
      <c r="F117" t="s">
        <v>15</v>
      </c>
      <c r="G117">
        <v>8</v>
      </c>
      <c r="H117">
        <v>30443</v>
      </c>
      <c r="I117">
        <v>20</v>
      </c>
      <c r="J117">
        <v>3025</v>
      </c>
      <c r="K117">
        <f xml:space="preserve"> Table2[[#This Row],[Profit]] / Table2[[#This Row],[Sales Amount]]</f>
        <v>9.9366028315212032E-2</v>
      </c>
    </row>
    <row r="118" spans="1:11" x14ac:dyDescent="0.3">
      <c r="A118" t="s">
        <v>148</v>
      </c>
      <c r="B118" s="1">
        <v>45043</v>
      </c>
      <c r="C118" t="s">
        <v>22</v>
      </c>
      <c r="D118" t="s">
        <v>40</v>
      </c>
      <c r="E118" t="s">
        <v>19</v>
      </c>
      <c r="F118" t="s">
        <v>15</v>
      </c>
      <c r="G118">
        <v>2</v>
      </c>
      <c r="H118" s="10">
        <v>66895</v>
      </c>
      <c r="I118">
        <v>0</v>
      </c>
      <c r="J118" s="10">
        <v>14845</v>
      </c>
      <c r="K118" s="13">
        <f xml:space="preserve"> Table2[[#This Row],[Profit]] / Table2[[#This Row],[Sales Amount]]</f>
        <v>0.2219149413259586</v>
      </c>
    </row>
    <row r="119" spans="1:11" hidden="1" x14ac:dyDescent="0.3">
      <c r="A119" t="s">
        <v>149</v>
      </c>
      <c r="B119" s="1">
        <v>45044</v>
      </c>
      <c r="C119" t="s">
        <v>37</v>
      </c>
      <c r="D119" t="s">
        <v>18</v>
      </c>
      <c r="E119" t="s">
        <v>14</v>
      </c>
      <c r="F119" t="s">
        <v>31</v>
      </c>
      <c r="G119">
        <v>16</v>
      </c>
      <c r="H119">
        <v>45316</v>
      </c>
      <c r="I119">
        <v>15</v>
      </c>
      <c r="J119">
        <v>3795</v>
      </c>
      <c r="K119">
        <f xml:space="preserve"> Table2[[#This Row],[Profit]] / Table2[[#This Row],[Sales Amount]]</f>
        <v>8.3745255538882513E-2</v>
      </c>
    </row>
    <row r="120" spans="1:11" hidden="1" x14ac:dyDescent="0.3">
      <c r="A120" t="s">
        <v>150</v>
      </c>
      <c r="B120" s="1">
        <v>45045</v>
      </c>
      <c r="C120" t="s">
        <v>17</v>
      </c>
      <c r="D120" t="s">
        <v>26</v>
      </c>
      <c r="E120" t="s">
        <v>19</v>
      </c>
      <c r="F120" t="s">
        <v>31</v>
      </c>
      <c r="G120">
        <v>20</v>
      </c>
      <c r="H120">
        <v>4638</v>
      </c>
      <c r="I120">
        <v>20</v>
      </c>
      <c r="J120">
        <v>1024</v>
      </c>
      <c r="K120">
        <f xml:space="preserve"> Table2[[#This Row],[Profit]] / Table2[[#This Row],[Sales Amount]]</f>
        <v>0.22078482104355326</v>
      </c>
    </row>
    <row r="121" spans="1:11" hidden="1" x14ac:dyDescent="0.3">
      <c r="A121" t="s">
        <v>151</v>
      </c>
      <c r="B121" s="1">
        <v>45046</v>
      </c>
      <c r="C121" t="s">
        <v>22</v>
      </c>
      <c r="D121" t="s">
        <v>26</v>
      </c>
      <c r="E121" t="s">
        <v>19</v>
      </c>
      <c r="F121" t="s">
        <v>52</v>
      </c>
      <c r="G121">
        <v>24</v>
      </c>
      <c r="H121">
        <v>4517</v>
      </c>
      <c r="I121">
        <v>20</v>
      </c>
      <c r="J121">
        <v>237</v>
      </c>
      <c r="K121">
        <f xml:space="preserve"> Table2[[#This Row],[Profit]] / Table2[[#This Row],[Sales Amount]]</f>
        <v>5.2468452512729691E-2</v>
      </c>
    </row>
    <row r="122" spans="1:11" hidden="1" x14ac:dyDescent="0.3">
      <c r="A122" t="s">
        <v>152</v>
      </c>
      <c r="B122" s="1">
        <v>45047</v>
      </c>
      <c r="C122" t="s">
        <v>17</v>
      </c>
      <c r="D122" t="s">
        <v>30</v>
      </c>
      <c r="E122" t="s">
        <v>27</v>
      </c>
      <c r="F122" t="s">
        <v>23</v>
      </c>
      <c r="G122">
        <v>12</v>
      </c>
      <c r="H122">
        <v>10951</v>
      </c>
      <c r="I122">
        <v>5</v>
      </c>
      <c r="J122">
        <v>1668</v>
      </c>
      <c r="K122">
        <f xml:space="preserve"> Table2[[#This Row],[Profit]] / Table2[[#This Row],[Sales Amount]]</f>
        <v>0.15231485709067666</v>
      </c>
    </row>
    <row r="123" spans="1:11" hidden="1" x14ac:dyDescent="0.3">
      <c r="A123" t="s">
        <v>153</v>
      </c>
      <c r="B123" s="1">
        <v>45048</v>
      </c>
      <c r="C123" t="s">
        <v>22</v>
      </c>
      <c r="D123" t="s">
        <v>45</v>
      </c>
      <c r="E123" t="s">
        <v>14</v>
      </c>
      <c r="F123" t="s">
        <v>20</v>
      </c>
      <c r="G123">
        <v>6</v>
      </c>
      <c r="H123">
        <v>63456</v>
      </c>
      <c r="I123">
        <v>15</v>
      </c>
      <c r="J123">
        <v>12937</v>
      </c>
      <c r="K123">
        <f xml:space="preserve"> Table2[[#This Row],[Profit]] / Table2[[#This Row],[Sales Amount]]</f>
        <v>0.20387355017650025</v>
      </c>
    </row>
    <row r="124" spans="1:11" hidden="1" x14ac:dyDescent="0.3">
      <c r="A124" t="s">
        <v>154</v>
      </c>
      <c r="B124" s="1">
        <v>45049</v>
      </c>
      <c r="C124" t="s">
        <v>37</v>
      </c>
      <c r="D124" t="s">
        <v>18</v>
      </c>
      <c r="E124" t="s">
        <v>14</v>
      </c>
      <c r="F124" t="s">
        <v>28</v>
      </c>
      <c r="G124">
        <v>1</v>
      </c>
      <c r="H124">
        <v>10778</v>
      </c>
      <c r="I124">
        <v>15</v>
      </c>
      <c r="J124">
        <v>2553</v>
      </c>
      <c r="K124">
        <f xml:space="preserve"> Table2[[#This Row],[Profit]] / Table2[[#This Row],[Sales Amount]]</f>
        <v>0.23687140471330487</v>
      </c>
    </row>
    <row r="125" spans="1:11" hidden="1" x14ac:dyDescent="0.3">
      <c r="A125" t="s">
        <v>155</v>
      </c>
      <c r="B125" s="1">
        <v>45050</v>
      </c>
      <c r="C125" t="s">
        <v>12</v>
      </c>
      <c r="D125" t="s">
        <v>45</v>
      </c>
      <c r="E125" t="s">
        <v>27</v>
      </c>
      <c r="F125" t="s">
        <v>52</v>
      </c>
      <c r="G125">
        <v>4</v>
      </c>
      <c r="H125">
        <v>44264</v>
      </c>
      <c r="I125">
        <v>20</v>
      </c>
      <c r="J125">
        <v>10262</v>
      </c>
      <c r="K125">
        <f xml:space="preserve"> Table2[[#This Row],[Profit]] / Table2[[#This Row],[Sales Amount]]</f>
        <v>0.23183625519609616</v>
      </c>
    </row>
    <row r="126" spans="1:11" hidden="1" x14ac:dyDescent="0.3">
      <c r="A126" t="s">
        <v>156</v>
      </c>
      <c r="B126" s="1">
        <v>45051</v>
      </c>
      <c r="C126" t="s">
        <v>22</v>
      </c>
      <c r="D126" t="s">
        <v>18</v>
      </c>
      <c r="E126" t="s">
        <v>19</v>
      </c>
      <c r="F126" t="s">
        <v>23</v>
      </c>
      <c r="G126">
        <v>17</v>
      </c>
      <c r="H126">
        <v>1634</v>
      </c>
      <c r="I126">
        <v>15</v>
      </c>
      <c r="J126">
        <v>349</v>
      </c>
      <c r="K126">
        <f xml:space="preserve"> Table2[[#This Row],[Profit]] / Table2[[#This Row],[Sales Amount]]</f>
        <v>0.21358629130966952</v>
      </c>
    </row>
    <row r="127" spans="1:11" hidden="1" x14ac:dyDescent="0.3">
      <c r="A127" t="s">
        <v>157</v>
      </c>
      <c r="B127" s="1">
        <v>45052</v>
      </c>
      <c r="C127" t="s">
        <v>17</v>
      </c>
      <c r="D127" t="s">
        <v>30</v>
      </c>
      <c r="E127" t="s">
        <v>19</v>
      </c>
      <c r="F127" t="s">
        <v>31</v>
      </c>
      <c r="G127">
        <v>13</v>
      </c>
      <c r="H127">
        <v>63443</v>
      </c>
      <c r="I127">
        <v>20</v>
      </c>
      <c r="J127">
        <v>14442</v>
      </c>
      <c r="K127">
        <f xml:space="preserve"> Table2[[#This Row],[Profit]] / Table2[[#This Row],[Sales Amount]]</f>
        <v>0.22763740680610942</v>
      </c>
    </row>
    <row r="128" spans="1:11" hidden="1" x14ac:dyDescent="0.3">
      <c r="A128" t="s">
        <v>158</v>
      </c>
      <c r="B128" s="1">
        <v>45053</v>
      </c>
      <c r="C128" t="s">
        <v>37</v>
      </c>
      <c r="D128" t="s">
        <v>30</v>
      </c>
      <c r="E128" t="s">
        <v>19</v>
      </c>
      <c r="F128" t="s">
        <v>28</v>
      </c>
      <c r="G128">
        <v>18</v>
      </c>
      <c r="H128">
        <v>54818</v>
      </c>
      <c r="I128">
        <v>5</v>
      </c>
      <c r="J128">
        <v>4925</v>
      </c>
      <c r="K128">
        <f xml:space="preserve"> Table2[[#This Row],[Profit]] / Table2[[#This Row],[Sales Amount]]</f>
        <v>8.9842752380604907E-2</v>
      </c>
    </row>
    <row r="129" spans="1:11" hidden="1" x14ac:dyDescent="0.3">
      <c r="A129" t="s">
        <v>159</v>
      </c>
      <c r="B129" s="1">
        <v>45054</v>
      </c>
      <c r="C129" t="s">
        <v>22</v>
      </c>
      <c r="D129" t="s">
        <v>26</v>
      </c>
      <c r="E129" t="s">
        <v>19</v>
      </c>
      <c r="F129" t="s">
        <v>31</v>
      </c>
      <c r="G129">
        <v>5</v>
      </c>
      <c r="H129">
        <v>60628</v>
      </c>
      <c r="I129">
        <v>20</v>
      </c>
      <c r="J129">
        <v>6477</v>
      </c>
      <c r="K129">
        <f xml:space="preserve"> Table2[[#This Row],[Profit]] / Table2[[#This Row],[Sales Amount]]</f>
        <v>0.10683182687866992</v>
      </c>
    </row>
    <row r="130" spans="1:11" hidden="1" x14ac:dyDescent="0.3">
      <c r="A130" t="s">
        <v>160</v>
      </c>
      <c r="B130" s="1">
        <v>45055</v>
      </c>
      <c r="C130" t="s">
        <v>17</v>
      </c>
      <c r="D130" t="s">
        <v>45</v>
      </c>
      <c r="E130" t="s">
        <v>14</v>
      </c>
      <c r="F130" t="s">
        <v>31</v>
      </c>
      <c r="G130">
        <v>24</v>
      </c>
      <c r="H130">
        <v>22369</v>
      </c>
      <c r="I130">
        <v>15</v>
      </c>
      <c r="J130">
        <v>2411</v>
      </c>
      <c r="K130">
        <f xml:space="preserve"> Table2[[#This Row],[Profit]] / Table2[[#This Row],[Sales Amount]]</f>
        <v>0.10778309267289553</v>
      </c>
    </row>
    <row r="131" spans="1:11" hidden="1" x14ac:dyDescent="0.3">
      <c r="A131" t="s">
        <v>161</v>
      </c>
      <c r="B131" s="1">
        <v>45056</v>
      </c>
      <c r="C131" t="s">
        <v>17</v>
      </c>
      <c r="D131" t="s">
        <v>13</v>
      </c>
      <c r="E131" t="s">
        <v>14</v>
      </c>
      <c r="F131" t="s">
        <v>15</v>
      </c>
      <c r="G131">
        <v>24</v>
      </c>
      <c r="H131">
        <v>5539</v>
      </c>
      <c r="I131">
        <v>15</v>
      </c>
      <c r="J131">
        <v>694</v>
      </c>
      <c r="K131">
        <f xml:space="preserve"> Table2[[#This Row],[Profit]] / Table2[[#This Row],[Sales Amount]]</f>
        <v>0.12529337425528073</v>
      </c>
    </row>
    <row r="132" spans="1:11" hidden="1" x14ac:dyDescent="0.3">
      <c r="A132" t="s">
        <v>162</v>
      </c>
      <c r="B132" s="1">
        <v>45057</v>
      </c>
      <c r="C132" t="s">
        <v>17</v>
      </c>
      <c r="D132" t="s">
        <v>26</v>
      </c>
      <c r="E132" t="s">
        <v>27</v>
      </c>
      <c r="F132" t="s">
        <v>15</v>
      </c>
      <c r="G132">
        <v>3</v>
      </c>
      <c r="H132">
        <v>21781</v>
      </c>
      <c r="I132">
        <v>20</v>
      </c>
      <c r="J132">
        <v>2802</v>
      </c>
      <c r="K132">
        <f xml:space="preserve"> Table2[[#This Row],[Profit]] / Table2[[#This Row],[Sales Amount]]</f>
        <v>0.12864423121068821</v>
      </c>
    </row>
    <row r="133" spans="1:11" hidden="1" x14ac:dyDescent="0.3">
      <c r="A133" t="s">
        <v>163</v>
      </c>
      <c r="B133" s="1">
        <v>45058</v>
      </c>
      <c r="C133" t="s">
        <v>22</v>
      </c>
      <c r="D133" t="s">
        <v>45</v>
      </c>
      <c r="E133" t="s">
        <v>27</v>
      </c>
      <c r="F133" t="s">
        <v>28</v>
      </c>
      <c r="G133">
        <v>11</v>
      </c>
      <c r="H133">
        <v>10942</v>
      </c>
      <c r="I133">
        <v>20</v>
      </c>
      <c r="J133">
        <v>1738</v>
      </c>
      <c r="K133">
        <f xml:space="preserve"> Table2[[#This Row],[Profit]] / Table2[[#This Row],[Sales Amount]]</f>
        <v>0.1588375068543228</v>
      </c>
    </row>
    <row r="134" spans="1:11" hidden="1" x14ac:dyDescent="0.3">
      <c r="A134" t="s">
        <v>164</v>
      </c>
      <c r="B134" s="1">
        <v>45059</v>
      </c>
      <c r="C134" t="s">
        <v>22</v>
      </c>
      <c r="D134" t="s">
        <v>26</v>
      </c>
      <c r="E134" t="s">
        <v>14</v>
      </c>
      <c r="F134" t="s">
        <v>52</v>
      </c>
      <c r="G134">
        <v>13</v>
      </c>
      <c r="H134">
        <v>74288</v>
      </c>
      <c r="I134">
        <v>20</v>
      </c>
      <c r="J134">
        <v>6089</v>
      </c>
      <c r="K134">
        <f xml:space="preserve"> Table2[[#This Row],[Profit]] / Table2[[#This Row],[Sales Amount]]</f>
        <v>8.1964785698901574E-2</v>
      </c>
    </row>
    <row r="135" spans="1:11" hidden="1" x14ac:dyDescent="0.3">
      <c r="A135" t="s">
        <v>165</v>
      </c>
      <c r="B135" s="1">
        <v>45060</v>
      </c>
      <c r="C135" t="s">
        <v>22</v>
      </c>
      <c r="D135" t="s">
        <v>13</v>
      </c>
      <c r="E135" t="s">
        <v>14</v>
      </c>
      <c r="F135" t="s">
        <v>15</v>
      </c>
      <c r="G135">
        <v>4</v>
      </c>
      <c r="H135">
        <v>28086</v>
      </c>
      <c r="I135">
        <v>10</v>
      </c>
      <c r="J135">
        <v>5287</v>
      </c>
      <c r="K135">
        <f xml:space="preserve"> Table2[[#This Row],[Profit]] / Table2[[#This Row],[Sales Amount]]</f>
        <v>0.18824325286619667</v>
      </c>
    </row>
    <row r="136" spans="1:11" x14ac:dyDescent="0.3">
      <c r="A136" t="s">
        <v>166</v>
      </c>
      <c r="B136" s="1">
        <v>45061</v>
      </c>
      <c r="C136" t="s">
        <v>12</v>
      </c>
      <c r="D136" t="s">
        <v>40</v>
      </c>
      <c r="E136" t="s">
        <v>19</v>
      </c>
      <c r="F136" t="s">
        <v>20</v>
      </c>
      <c r="G136">
        <v>14</v>
      </c>
      <c r="H136" s="10">
        <v>53553</v>
      </c>
      <c r="I136">
        <v>15</v>
      </c>
      <c r="J136" s="10">
        <v>4472</v>
      </c>
      <c r="K136" s="13">
        <f xml:space="preserve"> Table2[[#This Row],[Profit]] / Table2[[#This Row],[Sales Amount]]</f>
        <v>8.3506059417773046E-2</v>
      </c>
    </row>
    <row r="137" spans="1:11" x14ac:dyDescent="0.3">
      <c r="A137" t="s">
        <v>167</v>
      </c>
      <c r="B137" s="1">
        <v>45062</v>
      </c>
      <c r="C137" t="s">
        <v>22</v>
      </c>
      <c r="D137" t="s">
        <v>40</v>
      </c>
      <c r="E137" t="s">
        <v>19</v>
      </c>
      <c r="F137" t="s">
        <v>31</v>
      </c>
      <c r="G137">
        <v>22</v>
      </c>
      <c r="H137" s="10">
        <v>50989</v>
      </c>
      <c r="I137">
        <v>15</v>
      </c>
      <c r="J137" s="10">
        <v>5713</v>
      </c>
      <c r="K137" s="13">
        <f xml:space="preserve"> Table2[[#This Row],[Profit]] / Table2[[#This Row],[Sales Amount]]</f>
        <v>0.11204377414736512</v>
      </c>
    </row>
    <row r="138" spans="1:11" x14ac:dyDescent="0.3">
      <c r="A138" t="s">
        <v>168</v>
      </c>
      <c r="B138" s="1">
        <v>45063</v>
      </c>
      <c r="C138" t="s">
        <v>22</v>
      </c>
      <c r="D138" t="s">
        <v>40</v>
      </c>
      <c r="E138" t="s">
        <v>27</v>
      </c>
      <c r="F138" t="s">
        <v>34</v>
      </c>
      <c r="G138">
        <v>11</v>
      </c>
      <c r="H138" s="10">
        <v>67587</v>
      </c>
      <c r="I138">
        <v>10</v>
      </c>
      <c r="J138" s="10">
        <v>10183</v>
      </c>
      <c r="K138" s="13">
        <f xml:space="preserve"> Table2[[#This Row],[Profit]] / Table2[[#This Row],[Sales Amount]]</f>
        <v>0.15066506872623434</v>
      </c>
    </row>
    <row r="139" spans="1:11" x14ac:dyDescent="0.3">
      <c r="A139" t="s">
        <v>169</v>
      </c>
      <c r="B139" s="1">
        <v>45064</v>
      </c>
      <c r="C139" t="s">
        <v>22</v>
      </c>
      <c r="D139" t="s">
        <v>40</v>
      </c>
      <c r="E139" t="s">
        <v>14</v>
      </c>
      <c r="F139" t="s">
        <v>41</v>
      </c>
      <c r="G139">
        <v>10</v>
      </c>
      <c r="H139" s="10">
        <v>13125</v>
      </c>
      <c r="I139">
        <v>20</v>
      </c>
      <c r="J139" s="10">
        <v>2746</v>
      </c>
      <c r="K139" s="13">
        <f xml:space="preserve"> Table2[[#This Row],[Profit]] / Table2[[#This Row],[Sales Amount]]</f>
        <v>0.20921904761904761</v>
      </c>
    </row>
    <row r="140" spans="1:11" hidden="1" x14ac:dyDescent="0.3">
      <c r="A140" t="s">
        <v>170</v>
      </c>
      <c r="B140" s="1">
        <v>45065</v>
      </c>
      <c r="C140" t="s">
        <v>12</v>
      </c>
      <c r="D140" t="s">
        <v>18</v>
      </c>
      <c r="E140" t="s">
        <v>27</v>
      </c>
      <c r="F140" t="s">
        <v>28</v>
      </c>
      <c r="G140">
        <v>19</v>
      </c>
      <c r="H140">
        <v>34897</v>
      </c>
      <c r="I140">
        <v>5</v>
      </c>
      <c r="J140">
        <v>6905</v>
      </c>
      <c r="K140">
        <f xml:space="preserve"> Table2[[#This Row],[Profit]] / Table2[[#This Row],[Sales Amount]]</f>
        <v>0.19786801157692638</v>
      </c>
    </row>
    <row r="141" spans="1:11" x14ac:dyDescent="0.3">
      <c r="A141" t="s">
        <v>171</v>
      </c>
      <c r="B141" s="1">
        <v>45066</v>
      </c>
      <c r="C141" t="s">
        <v>22</v>
      </c>
      <c r="D141" t="s">
        <v>40</v>
      </c>
      <c r="E141" t="s">
        <v>14</v>
      </c>
      <c r="F141" t="s">
        <v>28</v>
      </c>
      <c r="G141">
        <v>18</v>
      </c>
      <c r="H141" s="10">
        <v>59171</v>
      </c>
      <c r="I141">
        <v>20</v>
      </c>
      <c r="J141" s="10">
        <v>10597</v>
      </c>
      <c r="K141" s="13">
        <f xml:space="preserve"> Table2[[#This Row],[Profit]] / Table2[[#This Row],[Sales Amount]]</f>
        <v>0.17909110882019907</v>
      </c>
    </row>
    <row r="142" spans="1:11" hidden="1" x14ac:dyDescent="0.3">
      <c r="A142" t="s">
        <v>172</v>
      </c>
      <c r="B142" s="1">
        <v>45067</v>
      </c>
      <c r="C142" t="s">
        <v>17</v>
      </c>
      <c r="D142" t="s">
        <v>13</v>
      </c>
      <c r="E142" t="s">
        <v>19</v>
      </c>
      <c r="F142" t="s">
        <v>15</v>
      </c>
      <c r="G142">
        <v>6</v>
      </c>
      <c r="H142">
        <v>67397</v>
      </c>
      <c r="I142">
        <v>20</v>
      </c>
      <c r="J142">
        <v>5469</v>
      </c>
      <c r="K142">
        <f xml:space="preserve"> Table2[[#This Row],[Profit]] / Table2[[#This Row],[Sales Amount]]</f>
        <v>8.1146045076190332E-2</v>
      </c>
    </row>
    <row r="143" spans="1:11" hidden="1" x14ac:dyDescent="0.3">
      <c r="A143" t="s">
        <v>173</v>
      </c>
      <c r="B143" s="1">
        <v>45068</v>
      </c>
      <c r="C143" t="s">
        <v>22</v>
      </c>
      <c r="D143" t="s">
        <v>30</v>
      </c>
      <c r="E143" t="s">
        <v>27</v>
      </c>
      <c r="F143" t="s">
        <v>52</v>
      </c>
      <c r="G143">
        <v>15</v>
      </c>
      <c r="H143">
        <v>26649</v>
      </c>
      <c r="I143">
        <v>10</v>
      </c>
      <c r="J143">
        <v>4248</v>
      </c>
      <c r="K143">
        <f xml:space="preserve"> Table2[[#This Row],[Profit]] / Table2[[#This Row],[Sales Amount]]</f>
        <v>0.15940560621411684</v>
      </c>
    </row>
    <row r="144" spans="1:11" hidden="1" x14ac:dyDescent="0.3">
      <c r="A144" t="s">
        <v>174</v>
      </c>
      <c r="B144" s="1">
        <v>45069</v>
      </c>
      <c r="C144" t="s">
        <v>17</v>
      </c>
      <c r="D144" t="s">
        <v>30</v>
      </c>
      <c r="E144" t="s">
        <v>27</v>
      </c>
      <c r="F144" t="s">
        <v>31</v>
      </c>
      <c r="G144">
        <v>21</v>
      </c>
      <c r="H144">
        <v>60530</v>
      </c>
      <c r="I144">
        <v>15</v>
      </c>
      <c r="J144">
        <v>4085</v>
      </c>
      <c r="K144">
        <f xml:space="preserve"> Table2[[#This Row],[Profit]] / Table2[[#This Row],[Sales Amount]]</f>
        <v>6.7487196431521554E-2</v>
      </c>
    </row>
    <row r="145" spans="1:11" hidden="1" x14ac:dyDescent="0.3">
      <c r="A145" t="s">
        <v>175</v>
      </c>
      <c r="B145" s="1">
        <v>45070</v>
      </c>
      <c r="C145" t="s">
        <v>17</v>
      </c>
      <c r="D145" t="s">
        <v>18</v>
      </c>
      <c r="E145" t="s">
        <v>14</v>
      </c>
      <c r="F145" t="s">
        <v>20</v>
      </c>
      <c r="G145">
        <v>10</v>
      </c>
      <c r="H145">
        <v>70406</v>
      </c>
      <c r="I145">
        <v>20</v>
      </c>
      <c r="J145">
        <v>8834</v>
      </c>
      <c r="K145">
        <f xml:space="preserve"> Table2[[#This Row],[Profit]] / Table2[[#This Row],[Sales Amount]]</f>
        <v>0.12547226088685623</v>
      </c>
    </row>
    <row r="146" spans="1:11" x14ac:dyDescent="0.3">
      <c r="A146" t="s">
        <v>176</v>
      </c>
      <c r="B146" s="1">
        <v>45071</v>
      </c>
      <c r="C146" t="s">
        <v>17</v>
      </c>
      <c r="D146" t="s">
        <v>40</v>
      </c>
      <c r="E146" t="s">
        <v>19</v>
      </c>
      <c r="F146" t="s">
        <v>52</v>
      </c>
      <c r="G146">
        <v>5</v>
      </c>
      <c r="H146" s="10">
        <v>5783</v>
      </c>
      <c r="I146">
        <v>15</v>
      </c>
      <c r="J146" s="10">
        <v>767</v>
      </c>
      <c r="K146" s="13">
        <f xml:space="preserve"> Table2[[#This Row],[Profit]] / Table2[[#This Row],[Sales Amount]]</f>
        <v>0.13263012277364689</v>
      </c>
    </row>
    <row r="147" spans="1:11" x14ac:dyDescent="0.3">
      <c r="A147" t="s">
        <v>177</v>
      </c>
      <c r="B147" s="1">
        <v>45072</v>
      </c>
      <c r="C147" t="s">
        <v>12</v>
      </c>
      <c r="D147" t="s">
        <v>40</v>
      </c>
      <c r="E147" t="s">
        <v>27</v>
      </c>
      <c r="F147" t="s">
        <v>23</v>
      </c>
      <c r="G147">
        <v>5</v>
      </c>
      <c r="H147" s="10">
        <v>8110</v>
      </c>
      <c r="I147">
        <v>0</v>
      </c>
      <c r="J147" s="10">
        <v>470</v>
      </c>
      <c r="K147" s="13">
        <f xml:space="preserve"> Table2[[#This Row],[Profit]] / Table2[[#This Row],[Sales Amount]]</f>
        <v>5.7953144266337853E-2</v>
      </c>
    </row>
    <row r="148" spans="1:11" x14ac:dyDescent="0.3">
      <c r="A148" t="s">
        <v>178</v>
      </c>
      <c r="B148" s="1">
        <v>45073</v>
      </c>
      <c r="C148" t="s">
        <v>12</v>
      </c>
      <c r="D148" t="s">
        <v>40</v>
      </c>
      <c r="E148" t="s">
        <v>19</v>
      </c>
      <c r="F148" t="s">
        <v>23</v>
      </c>
      <c r="G148">
        <v>10</v>
      </c>
      <c r="H148" s="10">
        <v>43826</v>
      </c>
      <c r="I148">
        <v>15</v>
      </c>
      <c r="J148" s="10">
        <v>4592</v>
      </c>
      <c r="K148" s="13">
        <f xml:space="preserve"> Table2[[#This Row],[Profit]] / Table2[[#This Row],[Sales Amount]]</f>
        <v>0.10477798567060649</v>
      </c>
    </row>
    <row r="149" spans="1:11" hidden="1" x14ac:dyDescent="0.3">
      <c r="A149" t="s">
        <v>179</v>
      </c>
      <c r="B149" s="1">
        <v>45074</v>
      </c>
      <c r="C149" t="s">
        <v>12</v>
      </c>
      <c r="D149" t="s">
        <v>26</v>
      </c>
      <c r="E149" t="s">
        <v>27</v>
      </c>
      <c r="F149" t="s">
        <v>34</v>
      </c>
      <c r="G149">
        <v>5</v>
      </c>
      <c r="H149">
        <v>15424</v>
      </c>
      <c r="I149">
        <v>5</v>
      </c>
      <c r="J149">
        <v>3719</v>
      </c>
      <c r="K149">
        <f xml:space="preserve"> Table2[[#This Row],[Profit]] / Table2[[#This Row],[Sales Amount]]</f>
        <v>0.24111773858921162</v>
      </c>
    </row>
    <row r="150" spans="1:11" hidden="1" x14ac:dyDescent="0.3">
      <c r="A150" t="s">
        <v>180</v>
      </c>
      <c r="B150" s="1">
        <v>45075</v>
      </c>
      <c r="C150" t="s">
        <v>22</v>
      </c>
      <c r="D150" t="s">
        <v>45</v>
      </c>
      <c r="E150" t="s">
        <v>19</v>
      </c>
      <c r="F150" t="s">
        <v>15</v>
      </c>
      <c r="G150">
        <v>3</v>
      </c>
      <c r="H150">
        <v>1369</v>
      </c>
      <c r="I150">
        <v>5</v>
      </c>
      <c r="J150">
        <v>329</v>
      </c>
      <c r="K150">
        <f xml:space="preserve"> Table2[[#This Row],[Profit]] / Table2[[#This Row],[Sales Amount]]</f>
        <v>0.24032140248356465</v>
      </c>
    </row>
    <row r="151" spans="1:11" hidden="1" x14ac:dyDescent="0.3">
      <c r="A151" t="s">
        <v>181</v>
      </c>
      <c r="B151" s="1">
        <v>45076</v>
      </c>
      <c r="C151" t="s">
        <v>17</v>
      </c>
      <c r="D151" t="s">
        <v>26</v>
      </c>
      <c r="E151" t="s">
        <v>14</v>
      </c>
      <c r="F151" t="s">
        <v>15</v>
      </c>
      <c r="G151">
        <v>23</v>
      </c>
      <c r="H151">
        <v>1514</v>
      </c>
      <c r="I151">
        <v>20</v>
      </c>
      <c r="J151">
        <v>182</v>
      </c>
      <c r="K151">
        <f xml:space="preserve"> Table2[[#This Row],[Profit]] / Table2[[#This Row],[Sales Amount]]</f>
        <v>0.1202113606340819</v>
      </c>
    </row>
    <row r="152" spans="1:11" hidden="1" x14ac:dyDescent="0.3">
      <c r="A152" t="s">
        <v>182</v>
      </c>
      <c r="B152" s="1">
        <v>45077</v>
      </c>
      <c r="C152" t="s">
        <v>12</v>
      </c>
      <c r="D152" t="s">
        <v>45</v>
      </c>
      <c r="E152" t="s">
        <v>27</v>
      </c>
      <c r="F152" t="s">
        <v>15</v>
      </c>
      <c r="G152">
        <v>6</v>
      </c>
      <c r="H152">
        <v>10603</v>
      </c>
      <c r="I152">
        <v>15</v>
      </c>
      <c r="J152">
        <v>621</v>
      </c>
      <c r="K152">
        <f xml:space="preserve"> Table2[[#This Row],[Profit]] / Table2[[#This Row],[Sales Amount]]</f>
        <v>5.8568329718004339E-2</v>
      </c>
    </row>
    <row r="153" spans="1:11" x14ac:dyDescent="0.3">
      <c r="A153" t="s">
        <v>183</v>
      </c>
      <c r="B153" s="1">
        <v>45078</v>
      </c>
      <c r="C153" t="s">
        <v>12</v>
      </c>
      <c r="D153" t="s">
        <v>40</v>
      </c>
      <c r="E153" t="s">
        <v>27</v>
      </c>
      <c r="F153" t="s">
        <v>34</v>
      </c>
      <c r="G153">
        <v>4</v>
      </c>
      <c r="H153" s="10">
        <v>33958</v>
      </c>
      <c r="I153">
        <v>20</v>
      </c>
      <c r="J153" s="10">
        <v>2914</v>
      </c>
      <c r="K153" s="13">
        <f xml:space="preserve"> Table2[[#This Row],[Profit]] / Table2[[#This Row],[Sales Amount]]</f>
        <v>8.5811885270039467E-2</v>
      </c>
    </row>
    <row r="154" spans="1:11" x14ac:dyDescent="0.3">
      <c r="A154" t="s">
        <v>184</v>
      </c>
      <c r="B154" s="1">
        <v>45079</v>
      </c>
      <c r="C154" t="s">
        <v>22</v>
      </c>
      <c r="D154" t="s">
        <v>40</v>
      </c>
      <c r="E154" t="s">
        <v>19</v>
      </c>
      <c r="F154" t="s">
        <v>23</v>
      </c>
      <c r="G154">
        <v>18</v>
      </c>
      <c r="H154" s="10">
        <v>23748</v>
      </c>
      <c r="I154">
        <v>10</v>
      </c>
      <c r="J154" s="10">
        <v>3050</v>
      </c>
      <c r="K154" s="13">
        <f xml:space="preserve"> Table2[[#This Row],[Profit]] / Table2[[#This Row],[Sales Amount]]</f>
        <v>0.12843186794677447</v>
      </c>
    </row>
    <row r="155" spans="1:11" hidden="1" x14ac:dyDescent="0.3">
      <c r="A155" t="s">
        <v>185</v>
      </c>
      <c r="B155" s="1">
        <v>45080</v>
      </c>
      <c r="C155" t="s">
        <v>12</v>
      </c>
      <c r="D155" t="s">
        <v>26</v>
      </c>
      <c r="E155" t="s">
        <v>19</v>
      </c>
      <c r="F155" t="s">
        <v>52</v>
      </c>
      <c r="G155">
        <v>9</v>
      </c>
      <c r="H155">
        <v>44016</v>
      </c>
      <c r="I155">
        <v>5</v>
      </c>
      <c r="J155">
        <v>10544</v>
      </c>
      <c r="K155">
        <f xml:space="preserve"> Table2[[#This Row],[Profit]] / Table2[[#This Row],[Sales Amount]]</f>
        <v>0.23954925481643038</v>
      </c>
    </row>
    <row r="156" spans="1:11" hidden="1" x14ac:dyDescent="0.3">
      <c r="A156" t="s">
        <v>186</v>
      </c>
      <c r="B156" s="1">
        <v>45081</v>
      </c>
      <c r="C156" t="s">
        <v>22</v>
      </c>
      <c r="D156" t="s">
        <v>26</v>
      </c>
      <c r="E156" t="s">
        <v>27</v>
      </c>
      <c r="F156" t="s">
        <v>34</v>
      </c>
      <c r="G156">
        <v>17</v>
      </c>
      <c r="H156">
        <v>29561</v>
      </c>
      <c r="I156">
        <v>20</v>
      </c>
      <c r="J156">
        <v>2312</v>
      </c>
      <c r="K156">
        <f xml:space="preserve"> Table2[[#This Row],[Profit]] / Table2[[#This Row],[Sales Amount]]</f>
        <v>7.8211156591454958E-2</v>
      </c>
    </row>
    <row r="157" spans="1:11" hidden="1" x14ac:dyDescent="0.3">
      <c r="A157" t="s">
        <v>187</v>
      </c>
      <c r="B157" s="1">
        <v>45082</v>
      </c>
      <c r="C157" t="s">
        <v>37</v>
      </c>
      <c r="D157" t="s">
        <v>45</v>
      </c>
      <c r="E157" t="s">
        <v>14</v>
      </c>
      <c r="F157" t="s">
        <v>34</v>
      </c>
      <c r="G157">
        <v>13</v>
      </c>
      <c r="H157">
        <v>24670</v>
      </c>
      <c r="I157">
        <v>10</v>
      </c>
      <c r="J157">
        <v>5000</v>
      </c>
      <c r="K157">
        <f xml:space="preserve"> Table2[[#This Row],[Profit]] / Table2[[#This Row],[Sales Amount]]</f>
        <v>0.20267531414673692</v>
      </c>
    </row>
    <row r="158" spans="1:11" hidden="1" x14ac:dyDescent="0.3">
      <c r="A158" t="s">
        <v>188</v>
      </c>
      <c r="B158" s="1">
        <v>45083</v>
      </c>
      <c r="C158" t="s">
        <v>12</v>
      </c>
      <c r="D158" t="s">
        <v>30</v>
      </c>
      <c r="E158" t="s">
        <v>19</v>
      </c>
      <c r="F158" t="s">
        <v>52</v>
      </c>
      <c r="G158">
        <v>15</v>
      </c>
      <c r="H158">
        <v>8524</v>
      </c>
      <c r="I158">
        <v>20</v>
      </c>
      <c r="J158">
        <v>611</v>
      </c>
      <c r="K158">
        <f xml:space="preserve"> Table2[[#This Row],[Profit]] / Table2[[#This Row],[Sales Amount]]</f>
        <v>7.167996245893947E-2</v>
      </c>
    </row>
    <row r="159" spans="1:11" hidden="1" x14ac:dyDescent="0.3">
      <c r="A159" t="s">
        <v>189</v>
      </c>
      <c r="B159" s="1">
        <v>45084</v>
      </c>
      <c r="C159" t="s">
        <v>37</v>
      </c>
      <c r="D159" t="s">
        <v>45</v>
      </c>
      <c r="E159" t="s">
        <v>19</v>
      </c>
      <c r="F159" t="s">
        <v>15</v>
      </c>
      <c r="G159">
        <v>20</v>
      </c>
      <c r="H159">
        <v>44303</v>
      </c>
      <c r="I159">
        <v>15</v>
      </c>
      <c r="J159">
        <v>10909</v>
      </c>
      <c r="K159">
        <f xml:space="preserve"> Table2[[#This Row],[Profit]] / Table2[[#This Row],[Sales Amount]]</f>
        <v>0.24623614653635195</v>
      </c>
    </row>
    <row r="160" spans="1:11" hidden="1" x14ac:dyDescent="0.3">
      <c r="A160" t="s">
        <v>190</v>
      </c>
      <c r="B160" s="1">
        <v>45085</v>
      </c>
      <c r="C160" t="s">
        <v>22</v>
      </c>
      <c r="D160" t="s">
        <v>26</v>
      </c>
      <c r="E160" t="s">
        <v>19</v>
      </c>
      <c r="F160" t="s">
        <v>20</v>
      </c>
      <c r="G160">
        <v>17</v>
      </c>
      <c r="H160">
        <v>19796</v>
      </c>
      <c r="I160">
        <v>15</v>
      </c>
      <c r="J160">
        <v>2500</v>
      </c>
      <c r="K160">
        <f xml:space="preserve"> Table2[[#This Row],[Profit]] / Table2[[#This Row],[Sales Amount]]</f>
        <v>0.12628813901798344</v>
      </c>
    </row>
    <row r="161" spans="1:11" hidden="1" x14ac:dyDescent="0.3">
      <c r="A161" t="s">
        <v>191</v>
      </c>
      <c r="B161" s="1">
        <v>45086</v>
      </c>
      <c r="C161" t="s">
        <v>17</v>
      </c>
      <c r="D161" t="s">
        <v>13</v>
      </c>
      <c r="E161" t="s">
        <v>27</v>
      </c>
      <c r="F161" t="s">
        <v>52</v>
      </c>
      <c r="G161">
        <v>13</v>
      </c>
      <c r="H161">
        <v>18757</v>
      </c>
      <c r="I161">
        <v>15</v>
      </c>
      <c r="J161">
        <v>3846</v>
      </c>
      <c r="K161">
        <f xml:space="preserve"> Table2[[#This Row],[Profit]] / Table2[[#This Row],[Sales Amount]]</f>
        <v>0.20504345044516714</v>
      </c>
    </row>
    <row r="162" spans="1:11" hidden="1" x14ac:dyDescent="0.3">
      <c r="A162" t="s">
        <v>192</v>
      </c>
      <c r="B162" s="1">
        <v>45087</v>
      </c>
      <c r="C162" t="s">
        <v>12</v>
      </c>
      <c r="D162" t="s">
        <v>26</v>
      </c>
      <c r="E162" t="s">
        <v>27</v>
      </c>
      <c r="F162" t="s">
        <v>23</v>
      </c>
      <c r="G162">
        <v>16</v>
      </c>
      <c r="H162">
        <v>13355</v>
      </c>
      <c r="I162">
        <v>15</v>
      </c>
      <c r="J162">
        <v>1582</v>
      </c>
      <c r="K162">
        <f xml:space="preserve"> Table2[[#This Row],[Profit]] / Table2[[#This Row],[Sales Amount]]</f>
        <v>0.11845750655185323</v>
      </c>
    </row>
    <row r="163" spans="1:11" hidden="1" x14ac:dyDescent="0.3">
      <c r="A163" t="s">
        <v>193</v>
      </c>
      <c r="B163" s="1">
        <v>45088</v>
      </c>
      <c r="C163" t="s">
        <v>22</v>
      </c>
      <c r="D163" t="s">
        <v>13</v>
      </c>
      <c r="E163" t="s">
        <v>27</v>
      </c>
      <c r="F163" t="s">
        <v>28</v>
      </c>
      <c r="G163">
        <v>22</v>
      </c>
      <c r="H163">
        <v>20525</v>
      </c>
      <c r="I163">
        <v>0</v>
      </c>
      <c r="J163">
        <v>3602</v>
      </c>
      <c r="K163">
        <f xml:space="preserve"> Table2[[#This Row],[Profit]] / Table2[[#This Row],[Sales Amount]]</f>
        <v>0.17549330085261874</v>
      </c>
    </row>
    <row r="164" spans="1:11" hidden="1" x14ac:dyDescent="0.3">
      <c r="A164" t="s">
        <v>194</v>
      </c>
      <c r="B164" s="1">
        <v>45089</v>
      </c>
      <c r="C164" t="s">
        <v>17</v>
      </c>
      <c r="D164" t="s">
        <v>18</v>
      </c>
      <c r="E164" t="s">
        <v>27</v>
      </c>
      <c r="F164" t="s">
        <v>31</v>
      </c>
      <c r="G164">
        <v>4</v>
      </c>
      <c r="H164">
        <v>4958</v>
      </c>
      <c r="I164">
        <v>10</v>
      </c>
      <c r="J164">
        <v>438</v>
      </c>
      <c r="K164">
        <f xml:space="preserve"> Table2[[#This Row],[Profit]] / Table2[[#This Row],[Sales Amount]]</f>
        <v>8.8342073416700279E-2</v>
      </c>
    </row>
    <row r="165" spans="1:11" hidden="1" x14ac:dyDescent="0.3">
      <c r="A165" t="s">
        <v>195</v>
      </c>
      <c r="B165" s="1">
        <v>45090</v>
      </c>
      <c r="C165" t="s">
        <v>17</v>
      </c>
      <c r="D165" t="s">
        <v>26</v>
      </c>
      <c r="E165" t="s">
        <v>14</v>
      </c>
      <c r="F165" t="s">
        <v>28</v>
      </c>
      <c r="G165">
        <v>5</v>
      </c>
      <c r="H165">
        <v>64110</v>
      </c>
      <c r="I165">
        <v>10</v>
      </c>
      <c r="J165">
        <v>5077</v>
      </c>
      <c r="K165">
        <f xml:space="preserve"> Table2[[#This Row],[Profit]] / Table2[[#This Row],[Sales Amount]]</f>
        <v>7.9192013726407731E-2</v>
      </c>
    </row>
    <row r="166" spans="1:11" hidden="1" x14ac:dyDescent="0.3">
      <c r="A166" t="s">
        <v>196</v>
      </c>
      <c r="B166" s="1">
        <v>45091</v>
      </c>
      <c r="C166" t="s">
        <v>37</v>
      </c>
      <c r="D166" t="s">
        <v>18</v>
      </c>
      <c r="E166" t="s">
        <v>14</v>
      </c>
      <c r="F166" t="s">
        <v>41</v>
      </c>
      <c r="G166">
        <v>5</v>
      </c>
      <c r="H166">
        <v>71343</v>
      </c>
      <c r="I166">
        <v>15</v>
      </c>
      <c r="J166">
        <v>16952</v>
      </c>
      <c r="K166">
        <f xml:space="preserve"> Table2[[#This Row],[Profit]] / Table2[[#This Row],[Sales Amount]]</f>
        <v>0.23761265996664002</v>
      </c>
    </row>
    <row r="167" spans="1:11" hidden="1" x14ac:dyDescent="0.3">
      <c r="A167" t="s">
        <v>197</v>
      </c>
      <c r="B167" s="1">
        <v>45092</v>
      </c>
      <c r="C167" t="s">
        <v>22</v>
      </c>
      <c r="D167" t="s">
        <v>30</v>
      </c>
      <c r="E167" t="s">
        <v>27</v>
      </c>
      <c r="F167" t="s">
        <v>41</v>
      </c>
      <c r="G167">
        <v>9</v>
      </c>
      <c r="H167">
        <v>50331</v>
      </c>
      <c r="I167">
        <v>0</v>
      </c>
      <c r="J167">
        <v>11753</v>
      </c>
      <c r="K167">
        <f xml:space="preserve"> Table2[[#This Row],[Profit]] / Table2[[#This Row],[Sales Amount]]</f>
        <v>0.23351413641691998</v>
      </c>
    </row>
    <row r="168" spans="1:11" hidden="1" x14ac:dyDescent="0.3">
      <c r="A168" t="s">
        <v>198</v>
      </c>
      <c r="B168" s="1">
        <v>45093</v>
      </c>
      <c r="C168" t="s">
        <v>17</v>
      </c>
      <c r="D168" t="s">
        <v>45</v>
      </c>
      <c r="E168" t="s">
        <v>14</v>
      </c>
      <c r="F168" t="s">
        <v>34</v>
      </c>
      <c r="G168">
        <v>17</v>
      </c>
      <c r="H168">
        <v>43927</v>
      </c>
      <c r="I168">
        <v>15</v>
      </c>
      <c r="J168">
        <v>9993</v>
      </c>
      <c r="K168">
        <f xml:space="preserve"> Table2[[#This Row],[Profit]] / Table2[[#This Row],[Sales Amount]]</f>
        <v>0.22749106472101441</v>
      </c>
    </row>
    <row r="169" spans="1:11" hidden="1" x14ac:dyDescent="0.3">
      <c r="A169" t="s">
        <v>199</v>
      </c>
      <c r="B169" s="1">
        <v>45094</v>
      </c>
      <c r="C169" t="s">
        <v>12</v>
      </c>
      <c r="D169" t="s">
        <v>13</v>
      </c>
      <c r="E169" t="s">
        <v>19</v>
      </c>
      <c r="F169" t="s">
        <v>31</v>
      </c>
      <c r="G169">
        <v>13</v>
      </c>
      <c r="H169">
        <v>39006</v>
      </c>
      <c r="I169">
        <v>0</v>
      </c>
      <c r="J169">
        <v>6829</v>
      </c>
      <c r="K169">
        <f xml:space="preserve"> Table2[[#This Row],[Profit]] / Table2[[#This Row],[Sales Amount]]</f>
        <v>0.17507562939035021</v>
      </c>
    </row>
    <row r="170" spans="1:11" hidden="1" x14ac:dyDescent="0.3">
      <c r="A170" t="s">
        <v>200</v>
      </c>
      <c r="B170" s="1">
        <v>45095</v>
      </c>
      <c r="C170" t="s">
        <v>12</v>
      </c>
      <c r="D170" t="s">
        <v>45</v>
      </c>
      <c r="E170" t="s">
        <v>19</v>
      </c>
      <c r="F170" t="s">
        <v>28</v>
      </c>
      <c r="G170">
        <v>2</v>
      </c>
      <c r="H170">
        <v>6168</v>
      </c>
      <c r="I170">
        <v>15</v>
      </c>
      <c r="J170">
        <v>1305</v>
      </c>
      <c r="K170">
        <f xml:space="preserve"> Table2[[#This Row],[Profit]] / Table2[[#This Row],[Sales Amount]]</f>
        <v>0.21157587548638132</v>
      </c>
    </row>
    <row r="171" spans="1:11" hidden="1" x14ac:dyDescent="0.3">
      <c r="A171" t="s">
        <v>201</v>
      </c>
      <c r="B171" s="1">
        <v>45096</v>
      </c>
      <c r="C171" t="s">
        <v>37</v>
      </c>
      <c r="D171" t="s">
        <v>18</v>
      </c>
      <c r="E171" t="s">
        <v>19</v>
      </c>
      <c r="F171" t="s">
        <v>20</v>
      </c>
      <c r="G171">
        <v>13</v>
      </c>
      <c r="H171">
        <v>47695</v>
      </c>
      <c r="I171">
        <v>5</v>
      </c>
      <c r="J171">
        <v>3043</v>
      </c>
      <c r="K171">
        <f xml:space="preserve"> Table2[[#This Row],[Profit]] / Table2[[#This Row],[Sales Amount]]</f>
        <v>6.3801237026942029E-2</v>
      </c>
    </row>
    <row r="172" spans="1:11" hidden="1" x14ac:dyDescent="0.3">
      <c r="A172" t="s">
        <v>202</v>
      </c>
      <c r="B172" s="1">
        <v>45097</v>
      </c>
      <c r="C172" t="s">
        <v>17</v>
      </c>
      <c r="D172" t="s">
        <v>13</v>
      </c>
      <c r="E172" t="s">
        <v>27</v>
      </c>
      <c r="F172" t="s">
        <v>15</v>
      </c>
      <c r="G172">
        <v>22</v>
      </c>
      <c r="H172">
        <v>73733</v>
      </c>
      <c r="I172">
        <v>5</v>
      </c>
      <c r="J172">
        <v>8623</v>
      </c>
      <c r="K172">
        <f xml:space="preserve"> Table2[[#This Row],[Profit]] / Table2[[#This Row],[Sales Amount]]</f>
        <v>0.11694899163196941</v>
      </c>
    </row>
    <row r="173" spans="1:11" hidden="1" x14ac:dyDescent="0.3">
      <c r="A173" t="s">
        <v>203</v>
      </c>
      <c r="B173" s="1">
        <v>45098</v>
      </c>
      <c r="C173" t="s">
        <v>22</v>
      </c>
      <c r="D173" t="s">
        <v>45</v>
      </c>
      <c r="E173" t="s">
        <v>19</v>
      </c>
      <c r="F173" t="s">
        <v>23</v>
      </c>
      <c r="G173">
        <v>21</v>
      </c>
      <c r="H173">
        <v>24917</v>
      </c>
      <c r="I173">
        <v>20</v>
      </c>
      <c r="J173">
        <v>2809</v>
      </c>
      <c r="K173">
        <f xml:space="preserve"> Table2[[#This Row],[Profit]] / Table2[[#This Row],[Sales Amount]]</f>
        <v>0.11273427780230365</v>
      </c>
    </row>
    <row r="174" spans="1:11" hidden="1" x14ac:dyDescent="0.3">
      <c r="A174" t="s">
        <v>204</v>
      </c>
      <c r="B174" s="1">
        <v>45099</v>
      </c>
      <c r="C174" t="s">
        <v>12</v>
      </c>
      <c r="D174" t="s">
        <v>26</v>
      </c>
      <c r="E174" t="s">
        <v>14</v>
      </c>
      <c r="F174" t="s">
        <v>41</v>
      </c>
      <c r="G174">
        <v>23</v>
      </c>
      <c r="H174">
        <v>11251</v>
      </c>
      <c r="I174">
        <v>15</v>
      </c>
      <c r="J174">
        <v>1992</v>
      </c>
      <c r="K174">
        <f xml:space="preserve"> Table2[[#This Row],[Profit]] / Table2[[#This Row],[Sales Amount]]</f>
        <v>0.17705092880632833</v>
      </c>
    </row>
    <row r="175" spans="1:11" x14ac:dyDescent="0.3">
      <c r="A175" t="s">
        <v>205</v>
      </c>
      <c r="B175" s="1">
        <v>45100</v>
      </c>
      <c r="C175" t="s">
        <v>17</v>
      </c>
      <c r="D175" t="s">
        <v>40</v>
      </c>
      <c r="E175" t="s">
        <v>27</v>
      </c>
      <c r="F175" t="s">
        <v>20</v>
      </c>
      <c r="G175">
        <v>19</v>
      </c>
      <c r="H175" s="10">
        <v>46718</v>
      </c>
      <c r="I175">
        <v>10</v>
      </c>
      <c r="J175" s="10">
        <v>5661</v>
      </c>
      <c r="K175" s="13">
        <f xml:space="preserve"> Table2[[#This Row],[Profit]] / Table2[[#This Row],[Sales Amount]]</f>
        <v>0.12117385162036046</v>
      </c>
    </row>
    <row r="176" spans="1:11" hidden="1" x14ac:dyDescent="0.3">
      <c r="A176" t="s">
        <v>206</v>
      </c>
      <c r="B176" s="1">
        <v>45101</v>
      </c>
      <c r="C176" t="s">
        <v>17</v>
      </c>
      <c r="D176" t="s">
        <v>18</v>
      </c>
      <c r="E176" t="s">
        <v>14</v>
      </c>
      <c r="F176" t="s">
        <v>23</v>
      </c>
      <c r="G176">
        <v>3</v>
      </c>
      <c r="H176">
        <v>7852</v>
      </c>
      <c r="I176">
        <v>20</v>
      </c>
      <c r="J176">
        <v>625</v>
      </c>
      <c r="K176">
        <f xml:space="preserve"> Table2[[#This Row],[Profit]] / Table2[[#This Row],[Sales Amount]]</f>
        <v>7.9597554763117681E-2</v>
      </c>
    </row>
    <row r="177" spans="1:11" hidden="1" x14ac:dyDescent="0.3">
      <c r="A177" t="s">
        <v>207</v>
      </c>
      <c r="B177" s="1">
        <v>45102</v>
      </c>
      <c r="C177" t="s">
        <v>37</v>
      </c>
      <c r="D177" t="s">
        <v>45</v>
      </c>
      <c r="E177" t="s">
        <v>19</v>
      </c>
      <c r="F177" t="s">
        <v>23</v>
      </c>
      <c r="G177">
        <v>10</v>
      </c>
      <c r="H177">
        <v>29427</v>
      </c>
      <c r="I177">
        <v>5</v>
      </c>
      <c r="J177">
        <v>4981</v>
      </c>
      <c r="K177">
        <f xml:space="preserve"> Table2[[#This Row],[Profit]] / Table2[[#This Row],[Sales Amount]]</f>
        <v>0.16926632004621606</v>
      </c>
    </row>
    <row r="178" spans="1:11" hidden="1" x14ac:dyDescent="0.3">
      <c r="A178" t="s">
        <v>208</v>
      </c>
      <c r="B178" s="1">
        <v>45103</v>
      </c>
      <c r="C178" t="s">
        <v>12</v>
      </c>
      <c r="D178" t="s">
        <v>18</v>
      </c>
      <c r="E178" t="s">
        <v>19</v>
      </c>
      <c r="F178" t="s">
        <v>15</v>
      </c>
      <c r="G178">
        <v>2</v>
      </c>
      <c r="H178">
        <v>41594</v>
      </c>
      <c r="I178">
        <v>15</v>
      </c>
      <c r="J178">
        <v>8854</v>
      </c>
      <c r="K178">
        <f xml:space="preserve"> Table2[[#This Row],[Profit]] / Table2[[#This Row],[Sales Amount]]</f>
        <v>0.2128672404673751</v>
      </c>
    </row>
    <row r="179" spans="1:11" hidden="1" x14ac:dyDescent="0.3">
      <c r="A179" t="s">
        <v>209</v>
      </c>
      <c r="B179" s="1">
        <v>45104</v>
      </c>
      <c r="C179" t="s">
        <v>12</v>
      </c>
      <c r="D179" t="s">
        <v>18</v>
      </c>
      <c r="E179" t="s">
        <v>19</v>
      </c>
      <c r="F179" t="s">
        <v>31</v>
      </c>
      <c r="G179">
        <v>13</v>
      </c>
      <c r="H179">
        <v>54622</v>
      </c>
      <c r="I179">
        <v>20</v>
      </c>
      <c r="J179">
        <v>6905</v>
      </c>
      <c r="K179">
        <f xml:space="preserve"> Table2[[#This Row],[Profit]] / Table2[[#This Row],[Sales Amount]]</f>
        <v>0.12641426531434222</v>
      </c>
    </row>
    <row r="180" spans="1:11" hidden="1" x14ac:dyDescent="0.3">
      <c r="A180" t="s">
        <v>210</v>
      </c>
      <c r="B180" s="1">
        <v>45105</v>
      </c>
      <c r="C180" t="s">
        <v>22</v>
      </c>
      <c r="D180" t="s">
        <v>13</v>
      </c>
      <c r="E180" t="s">
        <v>27</v>
      </c>
      <c r="F180" t="s">
        <v>34</v>
      </c>
      <c r="G180">
        <v>19</v>
      </c>
      <c r="H180">
        <v>29993</v>
      </c>
      <c r="I180">
        <v>15</v>
      </c>
      <c r="J180">
        <v>2293</v>
      </c>
      <c r="K180">
        <f xml:space="preserve"> Table2[[#This Row],[Profit]] / Table2[[#This Row],[Sales Amount]]</f>
        <v>7.6451171940119356E-2</v>
      </c>
    </row>
    <row r="181" spans="1:11" hidden="1" x14ac:dyDescent="0.3">
      <c r="A181" t="s">
        <v>211</v>
      </c>
      <c r="B181" s="1">
        <v>45106</v>
      </c>
      <c r="C181" t="s">
        <v>12</v>
      </c>
      <c r="D181" t="s">
        <v>13</v>
      </c>
      <c r="E181" t="s">
        <v>14</v>
      </c>
      <c r="F181" t="s">
        <v>28</v>
      </c>
      <c r="G181">
        <v>17</v>
      </c>
      <c r="H181">
        <v>74039</v>
      </c>
      <c r="I181">
        <v>5</v>
      </c>
      <c r="J181">
        <v>6614</v>
      </c>
      <c r="K181">
        <f xml:space="preserve"> Table2[[#This Row],[Profit]] / Table2[[#This Row],[Sales Amount]]</f>
        <v>8.9331298369778087E-2</v>
      </c>
    </row>
    <row r="182" spans="1:11" x14ac:dyDescent="0.3">
      <c r="A182" t="s">
        <v>212</v>
      </c>
      <c r="B182" s="1">
        <v>45107</v>
      </c>
      <c r="C182" t="s">
        <v>22</v>
      </c>
      <c r="D182" t="s">
        <v>40</v>
      </c>
      <c r="E182" t="s">
        <v>27</v>
      </c>
      <c r="F182" t="s">
        <v>15</v>
      </c>
      <c r="G182">
        <v>21</v>
      </c>
      <c r="H182" s="10">
        <v>32207</v>
      </c>
      <c r="I182">
        <v>20</v>
      </c>
      <c r="J182" s="10">
        <v>3140</v>
      </c>
      <c r="K182" s="13">
        <f xml:space="preserve"> Table2[[#This Row],[Profit]] / Table2[[#This Row],[Sales Amount]]</f>
        <v>9.7494333529977953E-2</v>
      </c>
    </row>
    <row r="183" spans="1:11" hidden="1" x14ac:dyDescent="0.3">
      <c r="A183" t="s">
        <v>213</v>
      </c>
      <c r="B183" s="1">
        <v>45108</v>
      </c>
      <c r="C183" t="s">
        <v>12</v>
      </c>
      <c r="D183" t="s">
        <v>26</v>
      </c>
      <c r="E183" t="s">
        <v>27</v>
      </c>
      <c r="F183" t="s">
        <v>20</v>
      </c>
      <c r="G183">
        <v>14</v>
      </c>
      <c r="H183">
        <v>69314</v>
      </c>
      <c r="I183">
        <v>5</v>
      </c>
      <c r="J183">
        <v>7623</v>
      </c>
      <c r="K183">
        <f xml:space="preserve"> Table2[[#This Row],[Profit]] / Table2[[#This Row],[Sales Amount]]</f>
        <v>0.10997778226620884</v>
      </c>
    </row>
    <row r="184" spans="1:11" hidden="1" x14ac:dyDescent="0.3">
      <c r="A184" t="s">
        <v>214</v>
      </c>
      <c r="B184" s="1">
        <v>45109</v>
      </c>
      <c r="C184" t="s">
        <v>37</v>
      </c>
      <c r="D184" t="s">
        <v>18</v>
      </c>
      <c r="E184" t="s">
        <v>19</v>
      </c>
      <c r="F184" t="s">
        <v>34</v>
      </c>
      <c r="G184">
        <v>12</v>
      </c>
      <c r="H184">
        <v>7796</v>
      </c>
      <c r="I184">
        <v>0</v>
      </c>
      <c r="J184">
        <v>1392</v>
      </c>
      <c r="K184">
        <f xml:space="preserve"> Table2[[#This Row],[Profit]] / Table2[[#This Row],[Sales Amount]]</f>
        <v>0.17855310415597742</v>
      </c>
    </row>
    <row r="185" spans="1:11" hidden="1" x14ac:dyDescent="0.3">
      <c r="A185" t="s">
        <v>215</v>
      </c>
      <c r="B185" s="1">
        <v>45110</v>
      </c>
      <c r="C185" t="s">
        <v>12</v>
      </c>
      <c r="D185" t="s">
        <v>45</v>
      </c>
      <c r="E185" t="s">
        <v>27</v>
      </c>
      <c r="F185" t="s">
        <v>20</v>
      </c>
      <c r="G185">
        <v>21</v>
      </c>
      <c r="H185">
        <v>25898</v>
      </c>
      <c r="I185">
        <v>5</v>
      </c>
      <c r="J185">
        <v>4407</v>
      </c>
      <c r="K185">
        <f xml:space="preserve"> Table2[[#This Row],[Profit]] / Table2[[#This Row],[Sales Amount]]</f>
        <v>0.17016758050814734</v>
      </c>
    </row>
    <row r="186" spans="1:11" hidden="1" x14ac:dyDescent="0.3">
      <c r="A186" t="s">
        <v>216</v>
      </c>
      <c r="B186" s="1">
        <v>45111</v>
      </c>
      <c r="C186" t="s">
        <v>22</v>
      </c>
      <c r="D186" t="s">
        <v>30</v>
      </c>
      <c r="E186" t="s">
        <v>27</v>
      </c>
      <c r="F186" t="s">
        <v>34</v>
      </c>
      <c r="G186">
        <v>12</v>
      </c>
      <c r="H186">
        <v>36342</v>
      </c>
      <c r="I186">
        <v>15</v>
      </c>
      <c r="J186">
        <v>6876</v>
      </c>
      <c r="K186">
        <f xml:space="preserve"> Table2[[#This Row],[Profit]] / Table2[[#This Row],[Sales Amount]]</f>
        <v>0.1892025755324418</v>
      </c>
    </row>
    <row r="187" spans="1:11" hidden="1" x14ac:dyDescent="0.3">
      <c r="A187" t="s">
        <v>217</v>
      </c>
      <c r="B187" s="1">
        <v>45112</v>
      </c>
      <c r="C187" t="s">
        <v>22</v>
      </c>
      <c r="D187" t="s">
        <v>18</v>
      </c>
      <c r="E187" t="s">
        <v>19</v>
      </c>
      <c r="F187" t="s">
        <v>31</v>
      </c>
      <c r="G187">
        <v>11</v>
      </c>
      <c r="H187">
        <v>13761</v>
      </c>
      <c r="I187">
        <v>10</v>
      </c>
      <c r="J187">
        <v>1685</v>
      </c>
      <c r="K187">
        <f xml:space="preserve"> Table2[[#This Row],[Profit]] / Table2[[#This Row],[Sales Amount]]</f>
        <v>0.12244749654821598</v>
      </c>
    </row>
    <row r="188" spans="1:11" hidden="1" x14ac:dyDescent="0.3">
      <c r="A188" t="s">
        <v>218</v>
      </c>
      <c r="B188" s="1">
        <v>45113</v>
      </c>
      <c r="C188" t="s">
        <v>37</v>
      </c>
      <c r="D188" t="s">
        <v>18</v>
      </c>
      <c r="E188" t="s">
        <v>27</v>
      </c>
      <c r="F188" t="s">
        <v>41</v>
      </c>
      <c r="G188">
        <v>7</v>
      </c>
      <c r="H188">
        <v>57204</v>
      </c>
      <c r="I188">
        <v>5</v>
      </c>
      <c r="J188">
        <v>12287</v>
      </c>
      <c r="K188">
        <f xml:space="preserve"> Table2[[#This Row],[Profit]] / Table2[[#This Row],[Sales Amount]]</f>
        <v>0.21479267184112999</v>
      </c>
    </row>
    <row r="189" spans="1:11" x14ac:dyDescent="0.3">
      <c r="A189" t="s">
        <v>219</v>
      </c>
      <c r="B189" s="1">
        <v>45114</v>
      </c>
      <c r="C189" t="s">
        <v>12</v>
      </c>
      <c r="D189" t="s">
        <v>40</v>
      </c>
      <c r="E189" t="s">
        <v>19</v>
      </c>
      <c r="F189" t="s">
        <v>20</v>
      </c>
      <c r="G189">
        <v>4</v>
      </c>
      <c r="H189" s="10">
        <v>67673</v>
      </c>
      <c r="I189">
        <v>10</v>
      </c>
      <c r="J189" s="10">
        <v>6145</v>
      </c>
      <c r="K189" s="13">
        <f xml:space="preserve"> Table2[[#This Row],[Profit]] / Table2[[#This Row],[Sales Amount]]</f>
        <v>9.0804308956304577E-2</v>
      </c>
    </row>
    <row r="190" spans="1:11" hidden="1" x14ac:dyDescent="0.3">
      <c r="A190" t="s">
        <v>220</v>
      </c>
      <c r="B190" s="1">
        <v>45115</v>
      </c>
      <c r="C190" t="s">
        <v>12</v>
      </c>
      <c r="D190" t="s">
        <v>26</v>
      </c>
      <c r="E190" t="s">
        <v>19</v>
      </c>
      <c r="F190" t="s">
        <v>15</v>
      </c>
      <c r="G190">
        <v>19</v>
      </c>
      <c r="H190">
        <v>32281</v>
      </c>
      <c r="I190">
        <v>0</v>
      </c>
      <c r="J190">
        <v>4642</v>
      </c>
      <c r="K190">
        <f xml:space="preserve"> Table2[[#This Row],[Profit]] / Table2[[#This Row],[Sales Amount]]</f>
        <v>0.14379975837179765</v>
      </c>
    </row>
    <row r="191" spans="1:11" hidden="1" x14ac:dyDescent="0.3">
      <c r="A191" t="s">
        <v>221</v>
      </c>
      <c r="B191" s="1">
        <v>45116</v>
      </c>
      <c r="C191" t="s">
        <v>37</v>
      </c>
      <c r="D191" t="s">
        <v>30</v>
      </c>
      <c r="E191" t="s">
        <v>19</v>
      </c>
      <c r="F191" t="s">
        <v>34</v>
      </c>
      <c r="G191">
        <v>1</v>
      </c>
      <c r="H191">
        <v>14152</v>
      </c>
      <c r="I191">
        <v>20</v>
      </c>
      <c r="J191">
        <v>2974</v>
      </c>
      <c r="K191">
        <f xml:space="preserve"> Table2[[#This Row],[Profit]] / Table2[[#This Row],[Sales Amount]]</f>
        <v>0.21014697569248164</v>
      </c>
    </row>
    <row r="192" spans="1:11" hidden="1" x14ac:dyDescent="0.3">
      <c r="A192" t="s">
        <v>222</v>
      </c>
      <c r="B192" s="1">
        <v>45117</v>
      </c>
      <c r="C192" t="s">
        <v>12</v>
      </c>
      <c r="D192" t="s">
        <v>13</v>
      </c>
      <c r="E192" t="s">
        <v>19</v>
      </c>
      <c r="F192" t="s">
        <v>34</v>
      </c>
      <c r="G192">
        <v>24</v>
      </c>
      <c r="H192">
        <v>5603</v>
      </c>
      <c r="I192">
        <v>20</v>
      </c>
      <c r="J192">
        <v>482</v>
      </c>
      <c r="K192">
        <f xml:space="preserve"> Table2[[#This Row],[Profit]] / Table2[[#This Row],[Sales Amount]]</f>
        <v>8.6025343565946807E-2</v>
      </c>
    </row>
    <row r="193" spans="1:11" hidden="1" x14ac:dyDescent="0.3">
      <c r="A193" t="s">
        <v>223</v>
      </c>
      <c r="B193" s="1">
        <v>45118</v>
      </c>
      <c r="C193" t="s">
        <v>12</v>
      </c>
      <c r="D193" t="s">
        <v>13</v>
      </c>
      <c r="E193" t="s">
        <v>27</v>
      </c>
      <c r="F193" t="s">
        <v>23</v>
      </c>
      <c r="G193">
        <v>3</v>
      </c>
      <c r="H193">
        <v>26000</v>
      </c>
      <c r="I193">
        <v>10</v>
      </c>
      <c r="J193">
        <v>1871</v>
      </c>
      <c r="K193">
        <f xml:space="preserve"> Table2[[#This Row],[Profit]] / Table2[[#This Row],[Sales Amount]]</f>
        <v>7.1961538461538466E-2</v>
      </c>
    </row>
    <row r="194" spans="1:11" hidden="1" x14ac:dyDescent="0.3">
      <c r="A194" t="s">
        <v>224</v>
      </c>
      <c r="B194" s="1">
        <v>45119</v>
      </c>
      <c r="C194" t="s">
        <v>22</v>
      </c>
      <c r="D194" t="s">
        <v>45</v>
      </c>
      <c r="E194" t="s">
        <v>19</v>
      </c>
      <c r="F194" t="s">
        <v>23</v>
      </c>
      <c r="G194">
        <v>13</v>
      </c>
      <c r="H194">
        <v>36029</v>
      </c>
      <c r="I194">
        <v>20</v>
      </c>
      <c r="J194">
        <v>8169</v>
      </c>
      <c r="K194">
        <f xml:space="preserve"> Table2[[#This Row],[Profit]] / Table2[[#This Row],[Sales Amount]]</f>
        <v>0.22673401981736935</v>
      </c>
    </row>
    <row r="195" spans="1:11" hidden="1" x14ac:dyDescent="0.3">
      <c r="A195" t="s">
        <v>225</v>
      </c>
      <c r="B195" s="1">
        <v>45120</v>
      </c>
      <c r="C195" t="s">
        <v>12</v>
      </c>
      <c r="D195" t="s">
        <v>30</v>
      </c>
      <c r="E195" t="s">
        <v>19</v>
      </c>
      <c r="F195" t="s">
        <v>52</v>
      </c>
      <c r="G195">
        <v>15</v>
      </c>
      <c r="H195">
        <v>18952</v>
      </c>
      <c r="I195">
        <v>5</v>
      </c>
      <c r="J195">
        <v>2247</v>
      </c>
      <c r="K195">
        <f xml:space="preserve"> Table2[[#This Row],[Profit]] / Table2[[#This Row],[Sales Amount]]</f>
        <v>0.11856268467707894</v>
      </c>
    </row>
    <row r="196" spans="1:11" hidden="1" x14ac:dyDescent="0.3">
      <c r="A196" t="s">
        <v>226</v>
      </c>
      <c r="B196" s="1">
        <v>45121</v>
      </c>
      <c r="C196" t="s">
        <v>12</v>
      </c>
      <c r="D196" t="s">
        <v>13</v>
      </c>
      <c r="E196" t="s">
        <v>27</v>
      </c>
      <c r="F196" t="s">
        <v>20</v>
      </c>
      <c r="G196">
        <v>2</v>
      </c>
      <c r="H196">
        <v>49893</v>
      </c>
      <c r="I196">
        <v>10</v>
      </c>
      <c r="J196">
        <v>9318</v>
      </c>
      <c r="K196">
        <f xml:space="preserve"> Table2[[#This Row],[Profit]] / Table2[[#This Row],[Sales Amount]]</f>
        <v>0.18675966568456498</v>
      </c>
    </row>
    <row r="197" spans="1:11" hidden="1" x14ac:dyDescent="0.3">
      <c r="A197" t="s">
        <v>227</v>
      </c>
      <c r="B197" s="1">
        <v>45122</v>
      </c>
      <c r="C197" t="s">
        <v>37</v>
      </c>
      <c r="D197" t="s">
        <v>45</v>
      </c>
      <c r="E197" t="s">
        <v>27</v>
      </c>
      <c r="F197" t="s">
        <v>23</v>
      </c>
      <c r="G197">
        <v>11</v>
      </c>
      <c r="H197">
        <v>31674</v>
      </c>
      <c r="I197">
        <v>15</v>
      </c>
      <c r="J197">
        <v>1744</v>
      </c>
      <c r="K197">
        <f xml:space="preserve"> Table2[[#This Row],[Profit]] / Table2[[#This Row],[Sales Amount]]</f>
        <v>5.5060933257561409E-2</v>
      </c>
    </row>
    <row r="198" spans="1:11" hidden="1" x14ac:dyDescent="0.3">
      <c r="A198" t="s">
        <v>228</v>
      </c>
      <c r="B198" s="1">
        <v>45123</v>
      </c>
      <c r="C198" t="s">
        <v>37</v>
      </c>
      <c r="D198" t="s">
        <v>26</v>
      </c>
      <c r="E198" t="s">
        <v>14</v>
      </c>
      <c r="F198" t="s">
        <v>52</v>
      </c>
      <c r="G198">
        <v>4</v>
      </c>
      <c r="H198">
        <v>64950</v>
      </c>
      <c r="I198">
        <v>5</v>
      </c>
      <c r="J198">
        <v>12211</v>
      </c>
      <c r="K198">
        <f xml:space="preserve"> Table2[[#This Row],[Profit]] / Table2[[#This Row],[Sales Amount]]</f>
        <v>0.18800615858352579</v>
      </c>
    </row>
    <row r="199" spans="1:11" hidden="1" x14ac:dyDescent="0.3">
      <c r="A199" t="s">
        <v>229</v>
      </c>
      <c r="B199" s="1">
        <v>45124</v>
      </c>
      <c r="C199" t="s">
        <v>17</v>
      </c>
      <c r="D199" t="s">
        <v>45</v>
      </c>
      <c r="E199" t="s">
        <v>27</v>
      </c>
      <c r="F199" t="s">
        <v>41</v>
      </c>
      <c r="G199">
        <v>19</v>
      </c>
      <c r="H199">
        <v>35936</v>
      </c>
      <c r="I199">
        <v>5</v>
      </c>
      <c r="J199">
        <v>4068</v>
      </c>
      <c r="K199">
        <f xml:space="preserve"> Table2[[#This Row],[Profit]] / Table2[[#This Row],[Sales Amount]]</f>
        <v>0.11320124666073018</v>
      </c>
    </row>
    <row r="200" spans="1:11" hidden="1" x14ac:dyDescent="0.3">
      <c r="A200" t="s">
        <v>230</v>
      </c>
      <c r="B200" s="1">
        <v>45125</v>
      </c>
      <c r="C200" t="s">
        <v>22</v>
      </c>
      <c r="D200" t="s">
        <v>13</v>
      </c>
      <c r="E200" t="s">
        <v>27</v>
      </c>
      <c r="F200" t="s">
        <v>41</v>
      </c>
      <c r="G200">
        <v>17</v>
      </c>
      <c r="H200">
        <v>47906</v>
      </c>
      <c r="I200">
        <v>5</v>
      </c>
      <c r="J200">
        <v>2929</v>
      </c>
      <c r="K200">
        <f xml:space="preserve"> Table2[[#This Row],[Profit]] / Table2[[#This Row],[Sales Amount]]</f>
        <v>6.1140566943597881E-2</v>
      </c>
    </row>
    <row r="201" spans="1:11" x14ac:dyDescent="0.3">
      <c r="A201" t="s">
        <v>231</v>
      </c>
      <c r="B201" s="1">
        <v>45126</v>
      </c>
      <c r="C201" t="s">
        <v>12</v>
      </c>
      <c r="D201" t="s">
        <v>40</v>
      </c>
      <c r="E201" t="s">
        <v>14</v>
      </c>
      <c r="F201" t="s">
        <v>23</v>
      </c>
      <c r="G201">
        <v>3</v>
      </c>
      <c r="H201" s="10">
        <v>63559</v>
      </c>
      <c r="I201">
        <v>15</v>
      </c>
      <c r="J201" s="10">
        <v>10929</v>
      </c>
      <c r="K201" s="13">
        <f xml:space="preserve"> Table2[[#This Row],[Profit]] / Table2[[#This Row],[Sales Amount]]</f>
        <v>0.17195047121572082</v>
      </c>
    </row>
    <row r="202" spans="1:11" x14ac:dyDescent="0.3">
      <c r="A202" t="s">
        <v>232</v>
      </c>
      <c r="B202" s="1">
        <v>45127</v>
      </c>
      <c r="C202" t="s">
        <v>12</v>
      </c>
      <c r="D202" t="s">
        <v>40</v>
      </c>
      <c r="E202" t="s">
        <v>27</v>
      </c>
      <c r="F202" t="s">
        <v>20</v>
      </c>
      <c r="G202">
        <v>18</v>
      </c>
      <c r="H202" s="10">
        <v>16454</v>
      </c>
      <c r="I202">
        <v>0</v>
      </c>
      <c r="J202" s="10">
        <v>1615</v>
      </c>
      <c r="K202" s="13">
        <f xml:space="preserve"> Table2[[#This Row],[Profit]] / Table2[[#This Row],[Sales Amount]]</f>
        <v>9.8152424942263283E-2</v>
      </c>
    </row>
    <row r="203" spans="1:11" x14ac:dyDescent="0.3">
      <c r="A203" t="s">
        <v>233</v>
      </c>
      <c r="B203" s="1">
        <v>45128</v>
      </c>
      <c r="C203" t="s">
        <v>17</v>
      </c>
      <c r="D203" t="s">
        <v>40</v>
      </c>
      <c r="E203" t="s">
        <v>27</v>
      </c>
      <c r="F203" t="s">
        <v>34</v>
      </c>
      <c r="G203">
        <v>8</v>
      </c>
      <c r="H203" s="10">
        <v>12856</v>
      </c>
      <c r="I203">
        <v>20</v>
      </c>
      <c r="J203" s="10">
        <v>1637</v>
      </c>
      <c r="K203" s="13">
        <f xml:space="preserve"> Table2[[#This Row],[Profit]] / Table2[[#This Row],[Sales Amount]]</f>
        <v>0.1273335407591786</v>
      </c>
    </row>
    <row r="204" spans="1:11" hidden="1" x14ac:dyDescent="0.3">
      <c r="A204" t="s">
        <v>234</v>
      </c>
      <c r="B204" s="1">
        <v>45129</v>
      </c>
      <c r="C204" t="s">
        <v>12</v>
      </c>
      <c r="D204" t="s">
        <v>13</v>
      </c>
      <c r="E204" t="s">
        <v>27</v>
      </c>
      <c r="F204" t="s">
        <v>28</v>
      </c>
      <c r="G204">
        <v>22</v>
      </c>
      <c r="H204">
        <v>2687</v>
      </c>
      <c r="I204">
        <v>10</v>
      </c>
      <c r="J204">
        <v>177</v>
      </c>
      <c r="K204">
        <f xml:space="preserve"> Table2[[#This Row],[Profit]] / Table2[[#This Row],[Sales Amount]]</f>
        <v>6.5872720506140681E-2</v>
      </c>
    </row>
    <row r="205" spans="1:11" x14ac:dyDescent="0.3">
      <c r="A205" t="s">
        <v>235</v>
      </c>
      <c r="B205" s="1">
        <v>45130</v>
      </c>
      <c r="C205" t="s">
        <v>22</v>
      </c>
      <c r="D205" t="s">
        <v>40</v>
      </c>
      <c r="E205" t="s">
        <v>27</v>
      </c>
      <c r="F205" t="s">
        <v>31</v>
      </c>
      <c r="G205">
        <v>24</v>
      </c>
      <c r="H205" s="10">
        <v>35598</v>
      </c>
      <c r="I205">
        <v>0</v>
      </c>
      <c r="J205" s="10">
        <v>2827</v>
      </c>
      <c r="K205" s="13">
        <f xml:space="preserve"> Table2[[#This Row],[Profit]] / Table2[[#This Row],[Sales Amount]]</f>
        <v>7.9414573852463616E-2</v>
      </c>
    </row>
    <row r="206" spans="1:11" hidden="1" x14ac:dyDescent="0.3">
      <c r="A206" t="s">
        <v>236</v>
      </c>
      <c r="B206" s="1">
        <v>45131</v>
      </c>
      <c r="C206" t="s">
        <v>17</v>
      </c>
      <c r="D206" t="s">
        <v>30</v>
      </c>
      <c r="E206" t="s">
        <v>14</v>
      </c>
      <c r="F206" t="s">
        <v>20</v>
      </c>
      <c r="G206">
        <v>19</v>
      </c>
      <c r="H206">
        <v>21725</v>
      </c>
      <c r="I206">
        <v>10</v>
      </c>
      <c r="J206">
        <v>2380</v>
      </c>
      <c r="K206">
        <f xml:space="preserve"> Table2[[#This Row],[Profit]] / Table2[[#This Row],[Sales Amount]]</f>
        <v>0.1095512082853855</v>
      </c>
    </row>
    <row r="207" spans="1:11" hidden="1" x14ac:dyDescent="0.3">
      <c r="A207" t="s">
        <v>237</v>
      </c>
      <c r="B207" s="1">
        <v>45132</v>
      </c>
      <c r="C207" t="s">
        <v>22</v>
      </c>
      <c r="D207" t="s">
        <v>26</v>
      </c>
      <c r="E207" t="s">
        <v>27</v>
      </c>
      <c r="F207" t="s">
        <v>31</v>
      </c>
      <c r="G207">
        <v>5</v>
      </c>
      <c r="H207">
        <v>4106</v>
      </c>
      <c r="I207">
        <v>20</v>
      </c>
      <c r="J207">
        <v>279</v>
      </c>
      <c r="K207">
        <f xml:space="preserve"> Table2[[#This Row],[Profit]] / Table2[[#This Row],[Sales Amount]]</f>
        <v>6.7949342425718456E-2</v>
      </c>
    </row>
    <row r="208" spans="1:11" hidden="1" x14ac:dyDescent="0.3">
      <c r="A208" t="s">
        <v>238</v>
      </c>
      <c r="B208" s="1">
        <v>45133</v>
      </c>
      <c r="C208" t="s">
        <v>17</v>
      </c>
      <c r="D208" t="s">
        <v>45</v>
      </c>
      <c r="E208" t="s">
        <v>27</v>
      </c>
      <c r="F208" t="s">
        <v>15</v>
      </c>
      <c r="G208">
        <v>7</v>
      </c>
      <c r="H208">
        <v>58120</v>
      </c>
      <c r="I208">
        <v>15</v>
      </c>
      <c r="J208">
        <v>13493</v>
      </c>
      <c r="K208">
        <f xml:space="preserve"> Table2[[#This Row],[Profit]] / Table2[[#This Row],[Sales Amount]]</f>
        <v>0.23215760495526497</v>
      </c>
    </row>
    <row r="209" spans="1:11" hidden="1" x14ac:dyDescent="0.3">
      <c r="A209" t="s">
        <v>239</v>
      </c>
      <c r="B209" s="1">
        <v>45134</v>
      </c>
      <c r="C209" t="s">
        <v>17</v>
      </c>
      <c r="D209" t="s">
        <v>45</v>
      </c>
      <c r="E209" t="s">
        <v>14</v>
      </c>
      <c r="F209" t="s">
        <v>41</v>
      </c>
      <c r="G209">
        <v>21</v>
      </c>
      <c r="H209">
        <v>33328</v>
      </c>
      <c r="I209">
        <v>5</v>
      </c>
      <c r="J209">
        <v>1706</v>
      </c>
      <c r="K209">
        <f xml:space="preserve"> Table2[[#This Row],[Profit]] / Table2[[#This Row],[Sales Amount]]</f>
        <v>5.118819011041767E-2</v>
      </c>
    </row>
    <row r="210" spans="1:11" hidden="1" x14ac:dyDescent="0.3">
      <c r="A210" t="s">
        <v>240</v>
      </c>
      <c r="B210" s="1">
        <v>45135</v>
      </c>
      <c r="C210" t="s">
        <v>37</v>
      </c>
      <c r="D210" t="s">
        <v>13</v>
      </c>
      <c r="E210" t="s">
        <v>19</v>
      </c>
      <c r="F210" t="s">
        <v>23</v>
      </c>
      <c r="G210">
        <v>8</v>
      </c>
      <c r="H210">
        <v>26989</v>
      </c>
      <c r="I210">
        <v>5</v>
      </c>
      <c r="J210">
        <v>3961</v>
      </c>
      <c r="K210">
        <f xml:space="preserve"> Table2[[#This Row],[Profit]] / Table2[[#This Row],[Sales Amount]]</f>
        <v>0.14676349623920856</v>
      </c>
    </row>
    <row r="211" spans="1:11" x14ac:dyDescent="0.3">
      <c r="A211" t="s">
        <v>241</v>
      </c>
      <c r="B211" s="1">
        <v>45136</v>
      </c>
      <c r="C211" t="s">
        <v>22</v>
      </c>
      <c r="D211" t="s">
        <v>40</v>
      </c>
      <c r="E211" t="s">
        <v>14</v>
      </c>
      <c r="F211" t="s">
        <v>23</v>
      </c>
      <c r="G211">
        <v>5</v>
      </c>
      <c r="H211" s="10">
        <v>14887</v>
      </c>
      <c r="I211">
        <v>15</v>
      </c>
      <c r="J211" s="10">
        <v>1111</v>
      </c>
      <c r="K211" s="13">
        <f xml:space="preserve"> Table2[[#This Row],[Profit]] / Table2[[#This Row],[Sales Amount]]</f>
        <v>7.4628870826895954E-2</v>
      </c>
    </row>
    <row r="212" spans="1:11" x14ac:dyDescent="0.3">
      <c r="A212" t="s">
        <v>242</v>
      </c>
      <c r="B212" s="1">
        <v>45137</v>
      </c>
      <c r="C212" t="s">
        <v>12</v>
      </c>
      <c r="D212" t="s">
        <v>40</v>
      </c>
      <c r="E212" t="s">
        <v>19</v>
      </c>
      <c r="F212" t="s">
        <v>31</v>
      </c>
      <c r="G212">
        <v>17</v>
      </c>
      <c r="H212" s="10">
        <v>69963</v>
      </c>
      <c r="I212">
        <v>0</v>
      </c>
      <c r="J212" s="10">
        <v>7803</v>
      </c>
      <c r="K212" s="13">
        <f xml:space="preserve"> Table2[[#This Row],[Profit]] / Table2[[#This Row],[Sales Amount]]</f>
        <v>0.11153038034389606</v>
      </c>
    </row>
    <row r="213" spans="1:11" hidden="1" x14ac:dyDescent="0.3">
      <c r="A213" t="s">
        <v>243</v>
      </c>
      <c r="B213" s="1">
        <v>45138</v>
      </c>
      <c r="C213" t="s">
        <v>12</v>
      </c>
      <c r="D213" t="s">
        <v>18</v>
      </c>
      <c r="E213" t="s">
        <v>14</v>
      </c>
      <c r="F213" t="s">
        <v>34</v>
      </c>
      <c r="G213">
        <v>5</v>
      </c>
      <c r="H213">
        <v>72332</v>
      </c>
      <c r="I213">
        <v>0</v>
      </c>
      <c r="J213">
        <v>17013</v>
      </c>
      <c r="K213">
        <f xml:space="preserve"> Table2[[#This Row],[Profit]] / Table2[[#This Row],[Sales Amount]]</f>
        <v>0.23520710059171598</v>
      </c>
    </row>
    <row r="214" spans="1:11" hidden="1" x14ac:dyDescent="0.3">
      <c r="A214" t="s">
        <v>244</v>
      </c>
      <c r="B214" s="1">
        <v>45139</v>
      </c>
      <c r="C214" t="s">
        <v>22</v>
      </c>
      <c r="D214" t="s">
        <v>26</v>
      </c>
      <c r="E214" t="s">
        <v>14</v>
      </c>
      <c r="F214" t="s">
        <v>31</v>
      </c>
      <c r="G214">
        <v>4</v>
      </c>
      <c r="H214">
        <v>3091</v>
      </c>
      <c r="I214">
        <v>10</v>
      </c>
      <c r="J214">
        <v>254</v>
      </c>
      <c r="K214">
        <f xml:space="preserve"> Table2[[#This Row],[Profit]] / Table2[[#This Row],[Sales Amount]]</f>
        <v>8.2174053704302821E-2</v>
      </c>
    </row>
    <row r="215" spans="1:11" hidden="1" x14ac:dyDescent="0.3">
      <c r="A215" t="s">
        <v>245</v>
      </c>
      <c r="B215" s="1">
        <v>45140</v>
      </c>
      <c r="C215" t="s">
        <v>12</v>
      </c>
      <c r="D215" t="s">
        <v>30</v>
      </c>
      <c r="E215" t="s">
        <v>27</v>
      </c>
      <c r="F215" t="s">
        <v>15</v>
      </c>
      <c r="G215">
        <v>22</v>
      </c>
      <c r="H215">
        <v>49016</v>
      </c>
      <c r="I215">
        <v>15</v>
      </c>
      <c r="J215">
        <v>11919</v>
      </c>
      <c r="K215">
        <f xml:space="preserve"> Table2[[#This Row],[Profit]] / Table2[[#This Row],[Sales Amount]]</f>
        <v>0.24316549698057777</v>
      </c>
    </row>
    <row r="216" spans="1:11" hidden="1" x14ac:dyDescent="0.3">
      <c r="A216" t="s">
        <v>246</v>
      </c>
      <c r="B216" s="1">
        <v>45141</v>
      </c>
      <c r="C216" t="s">
        <v>12</v>
      </c>
      <c r="D216" t="s">
        <v>45</v>
      </c>
      <c r="E216" t="s">
        <v>19</v>
      </c>
      <c r="F216" t="s">
        <v>34</v>
      </c>
      <c r="G216">
        <v>19</v>
      </c>
      <c r="H216">
        <v>62561</v>
      </c>
      <c r="I216">
        <v>0</v>
      </c>
      <c r="J216">
        <v>5702</v>
      </c>
      <c r="K216">
        <f xml:space="preserve"> Table2[[#This Row],[Profit]] / Table2[[#This Row],[Sales Amount]]</f>
        <v>9.1143044388676653E-2</v>
      </c>
    </row>
    <row r="217" spans="1:11" hidden="1" x14ac:dyDescent="0.3">
      <c r="A217" t="s">
        <v>247</v>
      </c>
      <c r="B217" s="1">
        <v>45142</v>
      </c>
      <c r="C217" t="s">
        <v>22</v>
      </c>
      <c r="D217" t="s">
        <v>18</v>
      </c>
      <c r="E217" t="s">
        <v>27</v>
      </c>
      <c r="F217" t="s">
        <v>15</v>
      </c>
      <c r="G217">
        <v>21</v>
      </c>
      <c r="H217">
        <v>67236</v>
      </c>
      <c r="I217">
        <v>15</v>
      </c>
      <c r="J217">
        <v>13333</v>
      </c>
      <c r="K217">
        <f xml:space="preserve"> Table2[[#This Row],[Profit]] / Table2[[#This Row],[Sales Amount]]</f>
        <v>0.19830150514605271</v>
      </c>
    </row>
    <row r="218" spans="1:11" hidden="1" x14ac:dyDescent="0.3">
      <c r="A218" t="s">
        <v>248</v>
      </c>
      <c r="B218" s="1">
        <v>45143</v>
      </c>
      <c r="C218" t="s">
        <v>17</v>
      </c>
      <c r="D218" t="s">
        <v>18</v>
      </c>
      <c r="E218" t="s">
        <v>19</v>
      </c>
      <c r="F218" t="s">
        <v>28</v>
      </c>
      <c r="G218">
        <v>2</v>
      </c>
      <c r="H218">
        <v>62253</v>
      </c>
      <c r="I218">
        <v>20</v>
      </c>
      <c r="J218">
        <v>9919</v>
      </c>
      <c r="K218">
        <f xml:space="preserve"> Table2[[#This Row],[Profit]] / Table2[[#This Row],[Sales Amount]]</f>
        <v>0.15933368672995679</v>
      </c>
    </row>
    <row r="219" spans="1:11" hidden="1" x14ac:dyDescent="0.3">
      <c r="A219" t="s">
        <v>249</v>
      </c>
      <c r="B219" s="1">
        <v>45144</v>
      </c>
      <c r="C219" t="s">
        <v>22</v>
      </c>
      <c r="D219" t="s">
        <v>13</v>
      </c>
      <c r="E219" t="s">
        <v>14</v>
      </c>
      <c r="F219" t="s">
        <v>41</v>
      </c>
      <c r="G219">
        <v>11</v>
      </c>
      <c r="H219">
        <v>11587</v>
      </c>
      <c r="I219">
        <v>5</v>
      </c>
      <c r="J219">
        <v>2629</v>
      </c>
      <c r="K219">
        <f xml:space="preserve"> Table2[[#This Row],[Profit]] / Table2[[#This Row],[Sales Amount]]</f>
        <v>0.22689220678346422</v>
      </c>
    </row>
    <row r="220" spans="1:11" hidden="1" x14ac:dyDescent="0.3">
      <c r="A220" t="s">
        <v>250</v>
      </c>
      <c r="B220" s="1">
        <v>45145</v>
      </c>
      <c r="C220" t="s">
        <v>17</v>
      </c>
      <c r="D220" t="s">
        <v>45</v>
      </c>
      <c r="E220" t="s">
        <v>14</v>
      </c>
      <c r="F220" t="s">
        <v>23</v>
      </c>
      <c r="G220">
        <v>22</v>
      </c>
      <c r="H220">
        <v>31316</v>
      </c>
      <c r="I220">
        <v>5</v>
      </c>
      <c r="J220">
        <v>5035</v>
      </c>
      <c r="K220">
        <f xml:space="preserve"> Table2[[#This Row],[Profit]] / Table2[[#This Row],[Sales Amount]]</f>
        <v>0.16078043172819007</v>
      </c>
    </row>
    <row r="221" spans="1:11" hidden="1" x14ac:dyDescent="0.3">
      <c r="A221" t="s">
        <v>251</v>
      </c>
      <c r="B221" s="1">
        <v>45146</v>
      </c>
      <c r="C221" t="s">
        <v>12</v>
      </c>
      <c r="D221" t="s">
        <v>13</v>
      </c>
      <c r="E221" t="s">
        <v>19</v>
      </c>
      <c r="F221" t="s">
        <v>23</v>
      </c>
      <c r="G221">
        <v>13</v>
      </c>
      <c r="H221">
        <v>23908</v>
      </c>
      <c r="I221">
        <v>5</v>
      </c>
      <c r="J221">
        <v>3751</v>
      </c>
      <c r="K221">
        <f xml:space="preserve"> Table2[[#This Row],[Profit]] / Table2[[#This Row],[Sales Amount]]</f>
        <v>0.15689309017901956</v>
      </c>
    </row>
    <row r="222" spans="1:11" hidden="1" x14ac:dyDescent="0.3">
      <c r="A222" t="s">
        <v>252</v>
      </c>
      <c r="B222" s="1">
        <v>45147</v>
      </c>
      <c r="C222" t="s">
        <v>12</v>
      </c>
      <c r="D222" t="s">
        <v>30</v>
      </c>
      <c r="E222" t="s">
        <v>27</v>
      </c>
      <c r="F222" t="s">
        <v>28</v>
      </c>
      <c r="G222">
        <v>15</v>
      </c>
      <c r="H222">
        <v>636</v>
      </c>
      <c r="I222">
        <v>15</v>
      </c>
      <c r="J222">
        <v>56</v>
      </c>
      <c r="K222">
        <f xml:space="preserve"> Table2[[#This Row],[Profit]] / Table2[[#This Row],[Sales Amount]]</f>
        <v>8.8050314465408799E-2</v>
      </c>
    </row>
    <row r="223" spans="1:11" hidden="1" x14ac:dyDescent="0.3">
      <c r="A223" t="s">
        <v>253</v>
      </c>
      <c r="B223" s="1">
        <v>45148</v>
      </c>
      <c r="C223" t="s">
        <v>12</v>
      </c>
      <c r="D223" t="s">
        <v>18</v>
      </c>
      <c r="E223" t="s">
        <v>27</v>
      </c>
      <c r="F223" t="s">
        <v>52</v>
      </c>
      <c r="G223">
        <v>12</v>
      </c>
      <c r="H223">
        <v>17913</v>
      </c>
      <c r="I223">
        <v>15</v>
      </c>
      <c r="J223">
        <v>1491</v>
      </c>
      <c r="K223">
        <f xml:space="preserve"> Table2[[#This Row],[Profit]] / Table2[[#This Row],[Sales Amount]]</f>
        <v>8.3235638921453692E-2</v>
      </c>
    </row>
    <row r="224" spans="1:11" hidden="1" x14ac:dyDescent="0.3">
      <c r="A224" t="s">
        <v>254</v>
      </c>
      <c r="B224" s="1">
        <v>45149</v>
      </c>
      <c r="C224" t="s">
        <v>37</v>
      </c>
      <c r="D224" t="s">
        <v>18</v>
      </c>
      <c r="E224" t="s">
        <v>27</v>
      </c>
      <c r="F224" t="s">
        <v>41</v>
      </c>
      <c r="G224">
        <v>22</v>
      </c>
      <c r="H224">
        <v>60000</v>
      </c>
      <c r="I224">
        <v>10</v>
      </c>
      <c r="J224">
        <v>13997</v>
      </c>
      <c r="K224">
        <f xml:space="preserve"> Table2[[#This Row],[Profit]] / Table2[[#This Row],[Sales Amount]]</f>
        <v>0.23328333333333334</v>
      </c>
    </row>
    <row r="225" spans="1:11" hidden="1" x14ac:dyDescent="0.3">
      <c r="A225" t="s">
        <v>255</v>
      </c>
      <c r="B225" s="1">
        <v>45150</v>
      </c>
      <c r="C225" t="s">
        <v>17</v>
      </c>
      <c r="D225" t="s">
        <v>26</v>
      </c>
      <c r="E225" t="s">
        <v>27</v>
      </c>
      <c r="F225" t="s">
        <v>34</v>
      </c>
      <c r="G225">
        <v>21</v>
      </c>
      <c r="H225">
        <v>56858</v>
      </c>
      <c r="I225">
        <v>5</v>
      </c>
      <c r="J225">
        <v>6570</v>
      </c>
      <c r="K225">
        <f xml:space="preserve"> Table2[[#This Row],[Profit]] / Table2[[#This Row],[Sales Amount]]</f>
        <v>0.11555102184389181</v>
      </c>
    </row>
    <row r="226" spans="1:11" hidden="1" x14ac:dyDescent="0.3">
      <c r="A226" t="s">
        <v>256</v>
      </c>
      <c r="B226" s="1">
        <v>45151</v>
      </c>
      <c r="C226" t="s">
        <v>37</v>
      </c>
      <c r="D226" t="s">
        <v>30</v>
      </c>
      <c r="E226" t="s">
        <v>14</v>
      </c>
      <c r="F226" t="s">
        <v>28</v>
      </c>
      <c r="G226">
        <v>22</v>
      </c>
      <c r="H226">
        <v>66697</v>
      </c>
      <c r="I226">
        <v>10</v>
      </c>
      <c r="J226">
        <v>8298</v>
      </c>
      <c r="K226">
        <f xml:space="preserve"> Table2[[#This Row],[Profit]] / Table2[[#This Row],[Sales Amount]]</f>
        <v>0.12441339190668246</v>
      </c>
    </row>
    <row r="227" spans="1:11" hidden="1" x14ac:dyDescent="0.3">
      <c r="A227" t="s">
        <v>257</v>
      </c>
      <c r="B227" s="1">
        <v>45152</v>
      </c>
      <c r="C227" t="s">
        <v>37</v>
      </c>
      <c r="D227" t="s">
        <v>18</v>
      </c>
      <c r="E227" t="s">
        <v>14</v>
      </c>
      <c r="F227" t="s">
        <v>34</v>
      </c>
      <c r="G227">
        <v>11</v>
      </c>
      <c r="H227">
        <v>33354</v>
      </c>
      <c r="I227">
        <v>5</v>
      </c>
      <c r="J227">
        <v>6736</v>
      </c>
      <c r="K227">
        <f xml:space="preserve"> Table2[[#This Row],[Profit]] / Table2[[#This Row],[Sales Amount]]</f>
        <v>0.20195478803142053</v>
      </c>
    </row>
    <row r="228" spans="1:11" hidden="1" x14ac:dyDescent="0.3">
      <c r="A228" t="s">
        <v>258</v>
      </c>
      <c r="B228" s="1">
        <v>45153</v>
      </c>
      <c r="C228" t="s">
        <v>22</v>
      </c>
      <c r="D228" t="s">
        <v>30</v>
      </c>
      <c r="E228" t="s">
        <v>14</v>
      </c>
      <c r="F228" t="s">
        <v>31</v>
      </c>
      <c r="G228">
        <v>7</v>
      </c>
      <c r="H228">
        <v>16822</v>
      </c>
      <c r="I228">
        <v>10</v>
      </c>
      <c r="J228">
        <v>1981</v>
      </c>
      <c r="K228">
        <f xml:space="preserve"> Table2[[#This Row],[Profit]] / Table2[[#This Row],[Sales Amount]]</f>
        <v>0.11776245392937819</v>
      </c>
    </row>
    <row r="229" spans="1:11" hidden="1" x14ac:dyDescent="0.3">
      <c r="A229" t="s">
        <v>259</v>
      </c>
      <c r="B229" s="1">
        <v>45154</v>
      </c>
      <c r="C229" t="s">
        <v>37</v>
      </c>
      <c r="D229" t="s">
        <v>45</v>
      </c>
      <c r="E229" t="s">
        <v>14</v>
      </c>
      <c r="F229" t="s">
        <v>20</v>
      </c>
      <c r="G229">
        <v>5</v>
      </c>
      <c r="H229">
        <v>7468</v>
      </c>
      <c r="I229">
        <v>10</v>
      </c>
      <c r="J229">
        <v>1795</v>
      </c>
      <c r="K229">
        <f xml:space="preserve"> Table2[[#This Row],[Profit]] / Table2[[#This Row],[Sales Amount]]</f>
        <v>0.2403588644884842</v>
      </c>
    </row>
    <row r="230" spans="1:11" x14ac:dyDescent="0.3">
      <c r="A230" t="s">
        <v>260</v>
      </c>
      <c r="B230" s="1">
        <v>45155</v>
      </c>
      <c r="C230" t="s">
        <v>22</v>
      </c>
      <c r="D230" t="s">
        <v>40</v>
      </c>
      <c r="E230" t="s">
        <v>14</v>
      </c>
      <c r="F230" t="s">
        <v>23</v>
      </c>
      <c r="G230">
        <v>17</v>
      </c>
      <c r="H230" s="10">
        <v>28018</v>
      </c>
      <c r="I230">
        <v>20</v>
      </c>
      <c r="J230" s="10">
        <v>5535</v>
      </c>
      <c r="K230" s="13">
        <f xml:space="preserve"> Table2[[#This Row],[Profit]] / Table2[[#This Row],[Sales Amount]]</f>
        <v>0.19755157398815049</v>
      </c>
    </row>
    <row r="231" spans="1:11" hidden="1" x14ac:dyDescent="0.3">
      <c r="A231" t="s">
        <v>261</v>
      </c>
      <c r="B231" s="1">
        <v>45156</v>
      </c>
      <c r="C231" t="s">
        <v>22</v>
      </c>
      <c r="D231" t="s">
        <v>18</v>
      </c>
      <c r="E231" t="s">
        <v>27</v>
      </c>
      <c r="F231" t="s">
        <v>34</v>
      </c>
      <c r="G231">
        <v>24</v>
      </c>
      <c r="H231">
        <v>52425</v>
      </c>
      <c r="I231">
        <v>10</v>
      </c>
      <c r="J231">
        <v>8885</v>
      </c>
      <c r="K231">
        <f xml:space="preserve"> Table2[[#This Row],[Profit]] / Table2[[#This Row],[Sales Amount]]</f>
        <v>0.16948020982355746</v>
      </c>
    </row>
    <row r="232" spans="1:11" hidden="1" x14ac:dyDescent="0.3">
      <c r="A232" t="s">
        <v>262</v>
      </c>
      <c r="B232" s="1">
        <v>45157</v>
      </c>
      <c r="C232" t="s">
        <v>37</v>
      </c>
      <c r="D232" t="s">
        <v>26</v>
      </c>
      <c r="E232" t="s">
        <v>27</v>
      </c>
      <c r="F232" t="s">
        <v>15</v>
      </c>
      <c r="G232">
        <v>20</v>
      </c>
      <c r="H232">
        <v>60348</v>
      </c>
      <c r="I232">
        <v>15</v>
      </c>
      <c r="J232">
        <v>13649</v>
      </c>
      <c r="K232">
        <f xml:space="preserve"> Table2[[#This Row],[Profit]] / Table2[[#This Row],[Sales Amount]]</f>
        <v>0.22617153841055213</v>
      </c>
    </row>
    <row r="233" spans="1:11" hidden="1" x14ac:dyDescent="0.3">
      <c r="A233" t="s">
        <v>263</v>
      </c>
      <c r="B233" s="1">
        <v>45158</v>
      </c>
      <c r="C233" t="s">
        <v>17</v>
      </c>
      <c r="D233" t="s">
        <v>45</v>
      </c>
      <c r="E233" t="s">
        <v>27</v>
      </c>
      <c r="F233" t="s">
        <v>34</v>
      </c>
      <c r="G233">
        <v>9</v>
      </c>
      <c r="H233">
        <v>2200</v>
      </c>
      <c r="I233">
        <v>10</v>
      </c>
      <c r="J233">
        <v>131</v>
      </c>
      <c r="K233">
        <f xml:space="preserve"> Table2[[#This Row],[Profit]] / Table2[[#This Row],[Sales Amount]]</f>
        <v>5.9545454545454547E-2</v>
      </c>
    </row>
    <row r="234" spans="1:11" hidden="1" x14ac:dyDescent="0.3">
      <c r="A234" t="s">
        <v>264</v>
      </c>
      <c r="B234" s="1">
        <v>45159</v>
      </c>
      <c r="C234" t="s">
        <v>17</v>
      </c>
      <c r="D234" t="s">
        <v>30</v>
      </c>
      <c r="E234" t="s">
        <v>27</v>
      </c>
      <c r="F234" t="s">
        <v>20</v>
      </c>
      <c r="G234">
        <v>14</v>
      </c>
      <c r="H234">
        <v>23699</v>
      </c>
      <c r="I234">
        <v>5</v>
      </c>
      <c r="J234">
        <v>2403</v>
      </c>
      <c r="K234">
        <f xml:space="preserve"> Table2[[#This Row],[Profit]] / Table2[[#This Row],[Sales Amount]]</f>
        <v>0.10139668340436306</v>
      </c>
    </row>
    <row r="235" spans="1:11" hidden="1" x14ac:dyDescent="0.3">
      <c r="A235" t="s">
        <v>265</v>
      </c>
      <c r="B235" s="1">
        <v>45160</v>
      </c>
      <c r="C235" t="s">
        <v>17</v>
      </c>
      <c r="D235" t="s">
        <v>13</v>
      </c>
      <c r="E235" t="s">
        <v>14</v>
      </c>
      <c r="F235" t="s">
        <v>41</v>
      </c>
      <c r="G235">
        <v>12</v>
      </c>
      <c r="H235">
        <v>45089</v>
      </c>
      <c r="I235">
        <v>10</v>
      </c>
      <c r="J235">
        <v>6448</v>
      </c>
      <c r="K235">
        <f xml:space="preserve"> Table2[[#This Row],[Profit]] / Table2[[#This Row],[Sales Amount]]</f>
        <v>0.14300605469183172</v>
      </c>
    </row>
    <row r="236" spans="1:11" hidden="1" x14ac:dyDescent="0.3">
      <c r="A236" t="s">
        <v>266</v>
      </c>
      <c r="B236" s="1">
        <v>45161</v>
      </c>
      <c r="C236" t="s">
        <v>17</v>
      </c>
      <c r="D236" t="s">
        <v>45</v>
      </c>
      <c r="E236" t="s">
        <v>14</v>
      </c>
      <c r="F236" t="s">
        <v>23</v>
      </c>
      <c r="G236">
        <v>6</v>
      </c>
      <c r="H236">
        <v>32615</v>
      </c>
      <c r="I236">
        <v>0</v>
      </c>
      <c r="J236">
        <v>3111</v>
      </c>
      <c r="K236">
        <f xml:space="preserve"> Table2[[#This Row],[Profit]] / Table2[[#This Row],[Sales Amount]]</f>
        <v>9.538555879196689E-2</v>
      </c>
    </row>
    <row r="237" spans="1:11" hidden="1" x14ac:dyDescent="0.3">
      <c r="A237" t="s">
        <v>267</v>
      </c>
      <c r="B237" s="1">
        <v>45162</v>
      </c>
      <c r="C237" t="s">
        <v>17</v>
      </c>
      <c r="D237" t="s">
        <v>18</v>
      </c>
      <c r="E237" t="s">
        <v>14</v>
      </c>
      <c r="F237" t="s">
        <v>31</v>
      </c>
      <c r="G237">
        <v>17</v>
      </c>
      <c r="H237">
        <v>62434</v>
      </c>
      <c r="I237">
        <v>5</v>
      </c>
      <c r="J237">
        <v>12410</v>
      </c>
      <c r="K237">
        <f xml:space="preserve"> Table2[[#This Row],[Profit]] / Table2[[#This Row],[Sales Amount]]</f>
        <v>0.19876990101547234</v>
      </c>
    </row>
    <row r="238" spans="1:11" hidden="1" x14ac:dyDescent="0.3">
      <c r="A238" t="s">
        <v>268</v>
      </c>
      <c r="B238" s="1">
        <v>45163</v>
      </c>
      <c r="C238" t="s">
        <v>37</v>
      </c>
      <c r="D238" t="s">
        <v>30</v>
      </c>
      <c r="E238" t="s">
        <v>19</v>
      </c>
      <c r="F238" t="s">
        <v>28</v>
      </c>
      <c r="G238">
        <v>19</v>
      </c>
      <c r="H238">
        <v>54816</v>
      </c>
      <c r="I238">
        <v>0</v>
      </c>
      <c r="J238">
        <v>12818</v>
      </c>
      <c r="K238">
        <f xml:space="preserve"> Table2[[#This Row],[Profit]] / Table2[[#This Row],[Sales Amount]]</f>
        <v>0.23383683596030355</v>
      </c>
    </row>
    <row r="239" spans="1:11" x14ac:dyDescent="0.3">
      <c r="A239" t="s">
        <v>269</v>
      </c>
      <c r="B239" s="1">
        <v>45164</v>
      </c>
      <c r="C239" t="s">
        <v>37</v>
      </c>
      <c r="D239" t="s">
        <v>40</v>
      </c>
      <c r="E239" t="s">
        <v>27</v>
      </c>
      <c r="F239" t="s">
        <v>31</v>
      </c>
      <c r="G239">
        <v>19</v>
      </c>
      <c r="H239" s="10">
        <v>6020</v>
      </c>
      <c r="I239">
        <v>5</v>
      </c>
      <c r="J239" s="10">
        <v>811</v>
      </c>
      <c r="K239" s="13">
        <f xml:space="preserve"> Table2[[#This Row],[Profit]] / Table2[[#This Row],[Sales Amount]]</f>
        <v>0.13471760797342192</v>
      </c>
    </row>
    <row r="240" spans="1:11" hidden="1" x14ac:dyDescent="0.3">
      <c r="A240" t="s">
        <v>270</v>
      </c>
      <c r="B240" s="1">
        <v>45165</v>
      </c>
      <c r="C240" t="s">
        <v>12</v>
      </c>
      <c r="D240" t="s">
        <v>45</v>
      </c>
      <c r="E240" t="s">
        <v>27</v>
      </c>
      <c r="F240" t="s">
        <v>20</v>
      </c>
      <c r="G240">
        <v>16</v>
      </c>
      <c r="H240">
        <v>36955</v>
      </c>
      <c r="I240">
        <v>15</v>
      </c>
      <c r="J240">
        <v>4376</v>
      </c>
      <c r="K240">
        <f xml:space="preserve"> Table2[[#This Row],[Profit]] / Table2[[#This Row],[Sales Amount]]</f>
        <v>0.11841428764713841</v>
      </c>
    </row>
    <row r="241" spans="1:11" hidden="1" x14ac:dyDescent="0.3">
      <c r="A241" t="s">
        <v>271</v>
      </c>
      <c r="B241" s="1">
        <v>45166</v>
      </c>
      <c r="C241" t="s">
        <v>17</v>
      </c>
      <c r="D241" t="s">
        <v>18</v>
      </c>
      <c r="E241" t="s">
        <v>14</v>
      </c>
      <c r="F241" t="s">
        <v>23</v>
      </c>
      <c r="G241">
        <v>12</v>
      </c>
      <c r="H241">
        <v>42105</v>
      </c>
      <c r="I241">
        <v>15</v>
      </c>
      <c r="J241">
        <v>10202</v>
      </c>
      <c r="K241">
        <f xml:space="preserve"> Table2[[#This Row],[Profit]] / Table2[[#This Row],[Sales Amount]]</f>
        <v>0.2422990143688398</v>
      </c>
    </row>
    <row r="242" spans="1:11" hidden="1" x14ac:dyDescent="0.3">
      <c r="A242" t="s">
        <v>272</v>
      </c>
      <c r="B242" s="1">
        <v>45167</v>
      </c>
      <c r="C242" t="s">
        <v>37</v>
      </c>
      <c r="D242" t="s">
        <v>26</v>
      </c>
      <c r="E242" t="s">
        <v>27</v>
      </c>
      <c r="F242" t="s">
        <v>34</v>
      </c>
      <c r="G242">
        <v>12</v>
      </c>
      <c r="H242">
        <v>15455</v>
      </c>
      <c r="I242">
        <v>15</v>
      </c>
      <c r="J242">
        <v>2147</v>
      </c>
      <c r="K242">
        <f xml:space="preserve"> Table2[[#This Row],[Profit]] / Table2[[#This Row],[Sales Amount]]</f>
        <v>0.13891944354577807</v>
      </c>
    </row>
    <row r="243" spans="1:11" hidden="1" x14ac:dyDescent="0.3">
      <c r="A243" t="s">
        <v>273</v>
      </c>
      <c r="B243" s="1">
        <v>45168</v>
      </c>
      <c r="C243" t="s">
        <v>12</v>
      </c>
      <c r="D243" t="s">
        <v>13</v>
      </c>
      <c r="E243" t="s">
        <v>27</v>
      </c>
      <c r="F243" t="s">
        <v>41</v>
      </c>
      <c r="G243">
        <v>20</v>
      </c>
      <c r="H243">
        <v>44549</v>
      </c>
      <c r="I243">
        <v>0</v>
      </c>
      <c r="J243">
        <v>6584</v>
      </c>
      <c r="K243">
        <f xml:space="preserve"> Table2[[#This Row],[Profit]] / Table2[[#This Row],[Sales Amount]]</f>
        <v>0.14779231857056274</v>
      </c>
    </row>
    <row r="244" spans="1:11" hidden="1" x14ac:dyDescent="0.3">
      <c r="A244" t="s">
        <v>274</v>
      </c>
      <c r="B244" s="1">
        <v>45169</v>
      </c>
      <c r="C244" t="s">
        <v>17</v>
      </c>
      <c r="D244" t="s">
        <v>30</v>
      </c>
      <c r="E244" t="s">
        <v>14</v>
      </c>
      <c r="F244" t="s">
        <v>52</v>
      </c>
      <c r="G244">
        <v>6</v>
      </c>
      <c r="H244">
        <v>14417</v>
      </c>
      <c r="I244">
        <v>20</v>
      </c>
      <c r="J244">
        <v>1734</v>
      </c>
      <c r="K244">
        <f xml:space="preserve"> Table2[[#This Row],[Profit]] / Table2[[#This Row],[Sales Amount]]</f>
        <v>0.12027467573004093</v>
      </c>
    </row>
    <row r="245" spans="1:11" hidden="1" x14ac:dyDescent="0.3">
      <c r="A245" t="s">
        <v>275</v>
      </c>
      <c r="B245" s="1">
        <v>45170</v>
      </c>
      <c r="C245" t="s">
        <v>22</v>
      </c>
      <c r="D245" t="s">
        <v>45</v>
      </c>
      <c r="E245" t="s">
        <v>19</v>
      </c>
      <c r="F245" t="s">
        <v>41</v>
      </c>
      <c r="G245">
        <v>23</v>
      </c>
      <c r="H245">
        <v>70793</v>
      </c>
      <c r="I245">
        <v>5</v>
      </c>
      <c r="J245">
        <v>16417</v>
      </c>
      <c r="K245">
        <f xml:space="preserve"> Table2[[#This Row],[Profit]] / Table2[[#This Row],[Sales Amount]]</f>
        <v>0.2319014591838176</v>
      </c>
    </row>
    <row r="246" spans="1:11" hidden="1" x14ac:dyDescent="0.3">
      <c r="A246" t="s">
        <v>276</v>
      </c>
      <c r="B246" s="1">
        <v>45171</v>
      </c>
      <c r="C246" t="s">
        <v>12</v>
      </c>
      <c r="D246" t="s">
        <v>45</v>
      </c>
      <c r="E246" t="s">
        <v>19</v>
      </c>
      <c r="F246" t="s">
        <v>52</v>
      </c>
      <c r="G246">
        <v>4</v>
      </c>
      <c r="H246">
        <v>65425</v>
      </c>
      <c r="I246">
        <v>15</v>
      </c>
      <c r="J246">
        <v>10716</v>
      </c>
      <c r="K246">
        <f xml:space="preserve"> Table2[[#This Row],[Profit]] / Table2[[#This Row],[Sales Amount]]</f>
        <v>0.16379059992357661</v>
      </c>
    </row>
    <row r="247" spans="1:11" x14ac:dyDescent="0.3">
      <c r="A247" t="s">
        <v>277</v>
      </c>
      <c r="B247" s="1">
        <v>45172</v>
      </c>
      <c r="C247" t="s">
        <v>37</v>
      </c>
      <c r="D247" t="s">
        <v>40</v>
      </c>
      <c r="E247" t="s">
        <v>19</v>
      </c>
      <c r="F247" t="s">
        <v>15</v>
      </c>
      <c r="G247">
        <v>6</v>
      </c>
      <c r="H247" s="10">
        <v>70769</v>
      </c>
      <c r="I247">
        <v>5</v>
      </c>
      <c r="J247" s="10">
        <v>14326</v>
      </c>
      <c r="K247" s="13">
        <f xml:space="preserve"> Table2[[#This Row],[Profit]] / Table2[[#This Row],[Sales Amount]]</f>
        <v>0.2024332688041374</v>
      </c>
    </row>
    <row r="248" spans="1:11" x14ac:dyDescent="0.3">
      <c r="A248" t="s">
        <v>278</v>
      </c>
      <c r="B248" s="1">
        <v>45173</v>
      </c>
      <c r="C248" t="s">
        <v>22</v>
      </c>
      <c r="D248" t="s">
        <v>40</v>
      </c>
      <c r="E248" t="s">
        <v>14</v>
      </c>
      <c r="F248" t="s">
        <v>41</v>
      </c>
      <c r="G248">
        <v>11</v>
      </c>
      <c r="H248" s="10">
        <v>31454</v>
      </c>
      <c r="I248">
        <v>0</v>
      </c>
      <c r="J248" s="10">
        <v>6679</v>
      </c>
      <c r="K248" s="13">
        <f xml:space="preserve"> Table2[[#This Row],[Profit]] / Table2[[#This Row],[Sales Amount]]</f>
        <v>0.21234183251732688</v>
      </c>
    </row>
    <row r="249" spans="1:11" hidden="1" x14ac:dyDescent="0.3">
      <c r="A249" t="s">
        <v>279</v>
      </c>
      <c r="B249" s="1">
        <v>45174</v>
      </c>
      <c r="C249" t="s">
        <v>22</v>
      </c>
      <c r="D249" t="s">
        <v>26</v>
      </c>
      <c r="E249" t="s">
        <v>27</v>
      </c>
      <c r="F249" t="s">
        <v>23</v>
      </c>
      <c r="G249">
        <v>1</v>
      </c>
      <c r="H249">
        <v>73117</v>
      </c>
      <c r="I249">
        <v>20</v>
      </c>
      <c r="J249">
        <v>8654</v>
      </c>
      <c r="K249">
        <f xml:space="preserve"> Table2[[#This Row],[Profit]] / Table2[[#This Row],[Sales Amount]]</f>
        <v>0.11835824773992368</v>
      </c>
    </row>
    <row r="250" spans="1:11" hidden="1" x14ac:dyDescent="0.3">
      <c r="A250" t="s">
        <v>280</v>
      </c>
      <c r="B250" s="1">
        <v>45175</v>
      </c>
      <c r="C250" t="s">
        <v>22</v>
      </c>
      <c r="D250" t="s">
        <v>13</v>
      </c>
      <c r="E250" t="s">
        <v>14</v>
      </c>
      <c r="F250" t="s">
        <v>52</v>
      </c>
      <c r="G250">
        <v>24</v>
      </c>
      <c r="H250">
        <v>41958</v>
      </c>
      <c r="I250">
        <v>0</v>
      </c>
      <c r="J250">
        <v>5737</v>
      </c>
      <c r="K250">
        <f xml:space="preserve"> Table2[[#This Row],[Profit]] / Table2[[#This Row],[Sales Amount]]</f>
        <v>0.13673197006530341</v>
      </c>
    </row>
    <row r="251" spans="1:11" hidden="1" x14ac:dyDescent="0.3">
      <c r="A251" t="s">
        <v>281</v>
      </c>
      <c r="B251" s="1">
        <v>45176</v>
      </c>
      <c r="C251" t="s">
        <v>12</v>
      </c>
      <c r="D251" t="s">
        <v>26</v>
      </c>
      <c r="E251" t="s">
        <v>14</v>
      </c>
      <c r="F251" t="s">
        <v>28</v>
      </c>
      <c r="G251">
        <v>23</v>
      </c>
      <c r="H251">
        <v>21613</v>
      </c>
      <c r="I251">
        <v>5</v>
      </c>
      <c r="J251">
        <v>4748</v>
      </c>
      <c r="K251">
        <f xml:space="preserve"> Table2[[#This Row],[Profit]] / Table2[[#This Row],[Sales Amount]]</f>
        <v>0.21968259843612639</v>
      </c>
    </row>
    <row r="252" spans="1:11" hidden="1" x14ac:dyDescent="0.3">
      <c r="A252" t="s">
        <v>282</v>
      </c>
      <c r="B252" s="1">
        <v>45177</v>
      </c>
      <c r="C252" t="s">
        <v>37</v>
      </c>
      <c r="D252" t="s">
        <v>18</v>
      </c>
      <c r="E252" t="s">
        <v>27</v>
      </c>
      <c r="F252" t="s">
        <v>23</v>
      </c>
      <c r="G252">
        <v>15</v>
      </c>
      <c r="H252">
        <v>44439</v>
      </c>
      <c r="I252">
        <v>20</v>
      </c>
      <c r="J252">
        <v>5450</v>
      </c>
      <c r="K252">
        <f xml:space="preserve"> Table2[[#This Row],[Profit]] / Table2[[#This Row],[Sales Amount]]</f>
        <v>0.12264002340286685</v>
      </c>
    </row>
    <row r="253" spans="1:11" hidden="1" x14ac:dyDescent="0.3">
      <c r="A253" t="s">
        <v>283</v>
      </c>
      <c r="B253" s="1">
        <v>45178</v>
      </c>
      <c r="C253" t="s">
        <v>22</v>
      </c>
      <c r="D253" t="s">
        <v>18</v>
      </c>
      <c r="E253" t="s">
        <v>19</v>
      </c>
      <c r="F253" t="s">
        <v>28</v>
      </c>
      <c r="G253">
        <v>11</v>
      </c>
      <c r="H253">
        <v>29845</v>
      </c>
      <c r="I253">
        <v>20</v>
      </c>
      <c r="J253">
        <v>6231</v>
      </c>
      <c r="K253">
        <f xml:space="preserve"> Table2[[#This Row],[Profit]] / Table2[[#This Row],[Sales Amount]]</f>
        <v>0.20877868989780532</v>
      </c>
    </row>
    <row r="254" spans="1:11" hidden="1" x14ac:dyDescent="0.3">
      <c r="A254" t="s">
        <v>284</v>
      </c>
      <c r="B254" s="1">
        <v>45179</v>
      </c>
      <c r="C254" t="s">
        <v>17</v>
      </c>
      <c r="D254" t="s">
        <v>26</v>
      </c>
      <c r="E254" t="s">
        <v>19</v>
      </c>
      <c r="F254" t="s">
        <v>41</v>
      </c>
      <c r="G254">
        <v>19</v>
      </c>
      <c r="H254">
        <v>46813</v>
      </c>
      <c r="I254">
        <v>0</v>
      </c>
      <c r="J254">
        <v>11150</v>
      </c>
      <c r="K254">
        <f xml:space="preserve"> Table2[[#This Row],[Profit]] / Table2[[#This Row],[Sales Amount]]</f>
        <v>0.23818170166406769</v>
      </c>
    </row>
    <row r="255" spans="1:11" hidden="1" x14ac:dyDescent="0.3">
      <c r="A255" t="s">
        <v>285</v>
      </c>
      <c r="B255" s="1">
        <v>45180</v>
      </c>
      <c r="C255" t="s">
        <v>22</v>
      </c>
      <c r="D255" t="s">
        <v>13</v>
      </c>
      <c r="E255" t="s">
        <v>14</v>
      </c>
      <c r="F255" t="s">
        <v>28</v>
      </c>
      <c r="G255">
        <v>18</v>
      </c>
      <c r="H255">
        <v>69666</v>
      </c>
      <c r="I255">
        <v>15</v>
      </c>
      <c r="J255">
        <v>12166</v>
      </c>
      <c r="K255">
        <f xml:space="preserve"> Table2[[#This Row],[Profit]] / Table2[[#This Row],[Sales Amount]]</f>
        <v>0.17463325007894812</v>
      </c>
    </row>
    <row r="256" spans="1:11" hidden="1" x14ac:dyDescent="0.3">
      <c r="A256" t="s">
        <v>286</v>
      </c>
      <c r="B256" s="1">
        <v>45181</v>
      </c>
      <c r="C256" t="s">
        <v>22</v>
      </c>
      <c r="D256" t="s">
        <v>26</v>
      </c>
      <c r="E256" t="s">
        <v>19</v>
      </c>
      <c r="F256" t="s">
        <v>52</v>
      </c>
      <c r="G256">
        <v>17</v>
      </c>
      <c r="H256">
        <v>48361</v>
      </c>
      <c r="I256">
        <v>5</v>
      </c>
      <c r="J256">
        <v>9591</v>
      </c>
      <c r="K256">
        <f xml:space="preserve"> Table2[[#This Row],[Profit]] / Table2[[#This Row],[Sales Amount]]</f>
        <v>0.19832096110502265</v>
      </c>
    </row>
    <row r="257" spans="1:11" hidden="1" x14ac:dyDescent="0.3">
      <c r="A257" t="s">
        <v>287</v>
      </c>
      <c r="B257" s="1">
        <v>45182</v>
      </c>
      <c r="C257" t="s">
        <v>12</v>
      </c>
      <c r="D257" t="s">
        <v>13</v>
      </c>
      <c r="E257" t="s">
        <v>14</v>
      </c>
      <c r="F257" t="s">
        <v>23</v>
      </c>
      <c r="G257">
        <v>19</v>
      </c>
      <c r="H257">
        <v>49798</v>
      </c>
      <c r="I257">
        <v>10</v>
      </c>
      <c r="J257">
        <v>10508</v>
      </c>
      <c r="K257">
        <f xml:space="preserve"> Table2[[#This Row],[Profit]] / Table2[[#This Row],[Sales Amount]]</f>
        <v>0.21101249046146431</v>
      </c>
    </row>
    <row r="258" spans="1:11" hidden="1" x14ac:dyDescent="0.3">
      <c r="A258" t="s">
        <v>288</v>
      </c>
      <c r="B258" s="1">
        <v>45183</v>
      </c>
      <c r="C258" t="s">
        <v>12</v>
      </c>
      <c r="D258" t="s">
        <v>13</v>
      </c>
      <c r="E258" t="s">
        <v>14</v>
      </c>
      <c r="F258" t="s">
        <v>34</v>
      </c>
      <c r="G258">
        <v>21</v>
      </c>
      <c r="H258">
        <v>47721</v>
      </c>
      <c r="I258">
        <v>10</v>
      </c>
      <c r="J258">
        <v>10451</v>
      </c>
      <c r="K258">
        <f xml:space="preserve"> Table2[[#This Row],[Profit]] / Table2[[#This Row],[Sales Amount]]</f>
        <v>0.21900211646864065</v>
      </c>
    </row>
    <row r="259" spans="1:11" hidden="1" x14ac:dyDescent="0.3">
      <c r="A259" t="s">
        <v>289</v>
      </c>
      <c r="B259" s="1">
        <v>45184</v>
      </c>
      <c r="C259" t="s">
        <v>37</v>
      </c>
      <c r="D259" t="s">
        <v>30</v>
      </c>
      <c r="E259" t="s">
        <v>27</v>
      </c>
      <c r="F259" t="s">
        <v>20</v>
      </c>
      <c r="G259">
        <v>14</v>
      </c>
      <c r="H259">
        <v>45442</v>
      </c>
      <c r="I259">
        <v>0</v>
      </c>
      <c r="J259">
        <v>5862</v>
      </c>
      <c r="K259">
        <f xml:space="preserve"> Table2[[#This Row],[Profit]] / Table2[[#This Row],[Sales Amount]]</f>
        <v>0.12899960389067383</v>
      </c>
    </row>
    <row r="260" spans="1:11" hidden="1" x14ac:dyDescent="0.3">
      <c r="A260" t="s">
        <v>290</v>
      </c>
      <c r="B260" s="1">
        <v>45185</v>
      </c>
      <c r="C260" t="s">
        <v>17</v>
      </c>
      <c r="D260" t="s">
        <v>13</v>
      </c>
      <c r="E260" t="s">
        <v>27</v>
      </c>
      <c r="F260" t="s">
        <v>52</v>
      </c>
      <c r="G260">
        <v>18</v>
      </c>
      <c r="H260">
        <v>3953</v>
      </c>
      <c r="I260">
        <v>5</v>
      </c>
      <c r="J260">
        <v>238</v>
      </c>
      <c r="K260">
        <f xml:space="preserve"> Table2[[#This Row],[Profit]] / Table2[[#This Row],[Sales Amount]]</f>
        <v>6.0207437389324561E-2</v>
      </c>
    </row>
    <row r="261" spans="1:11" x14ac:dyDescent="0.3">
      <c r="A261" t="s">
        <v>291</v>
      </c>
      <c r="B261" s="1">
        <v>45186</v>
      </c>
      <c r="C261" t="s">
        <v>12</v>
      </c>
      <c r="D261" t="s">
        <v>40</v>
      </c>
      <c r="E261" t="s">
        <v>27</v>
      </c>
      <c r="F261" t="s">
        <v>52</v>
      </c>
      <c r="G261">
        <v>19</v>
      </c>
      <c r="H261" s="10">
        <v>55435</v>
      </c>
      <c r="I261">
        <v>5</v>
      </c>
      <c r="J261" s="10">
        <v>7227</v>
      </c>
      <c r="K261" s="13">
        <f xml:space="preserve"> Table2[[#This Row],[Profit]] / Table2[[#This Row],[Sales Amount]]</f>
        <v>0.13036890051411562</v>
      </c>
    </row>
    <row r="262" spans="1:11" hidden="1" x14ac:dyDescent="0.3">
      <c r="A262" t="s">
        <v>292</v>
      </c>
      <c r="B262" s="1">
        <v>45187</v>
      </c>
      <c r="C262" t="s">
        <v>22</v>
      </c>
      <c r="D262" t="s">
        <v>13</v>
      </c>
      <c r="E262" t="s">
        <v>14</v>
      </c>
      <c r="F262" t="s">
        <v>34</v>
      </c>
      <c r="G262">
        <v>15</v>
      </c>
      <c r="H262">
        <v>43870</v>
      </c>
      <c r="I262">
        <v>0</v>
      </c>
      <c r="J262">
        <v>8105</v>
      </c>
      <c r="K262">
        <f xml:space="preserve"> Table2[[#This Row],[Profit]] / Table2[[#This Row],[Sales Amount]]</f>
        <v>0.1847503989058582</v>
      </c>
    </row>
    <row r="263" spans="1:11" hidden="1" x14ac:dyDescent="0.3">
      <c r="A263" t="s">
        <v>293</v>
      </c>
      <c r="B263" s="1">
        <v>45188</v>
      </c>
      <c r="C263" t="s">
        <v>37</v>
      </c>
      <c r="D263" t="s">
        <v>13</v>
      </c>
      <c r="E263" t="s">
        <v>27</v>
      </c>
      <c r="F263" t="s">
        <v>23</v>
      </c>
      <c r="G263">
        <v>15</v>
      </c>
      <c r="H263">
        <v>8828</v>
      </c>
      <c r="I263">
        <v>5</v>
      </c>
      <c r="J263">
        <v>1236</v>
      </c>
      <c r="K263">
        <f xml:space="preserve"> Table2[[#This Row],[Profit]] / Table2[[#This Row],[Sales Amount]]</f>
        <v>0.14000906207521521</v>
      </c>
    </row>
    <row r="264" spans="1:11" hidden="1" x14ac:dyDescent="0.3">
      <c r="A264" t="s">
        <v>294</v>
      </c>
      <c r="B264" s="1">
        <v>45189</v>
      </c>
      <c r="C264" t="s">
        <v>22</v>
      </c>
      <c r="D264" t="s">
        <v>13</v>
      </c>
      <c r="E264" t="s">
        <v>19</v>
      </c>
      <c r="F264" t="s">
        <v>23</v>
      </c>
      <c r="G264">
        <v>4</v>
      </c>
      <c r="H264">
        <v>16034</v>
      </c>
      <c r="I264">
        <v>15</v>
      </c>
      <c r="J264">
        <v>3203</v>
      </c>
      <c r="K264">
        <f xml:space="preserve"> Table2[[#This Row],[Profit]] / Table2[[#This Row],[Sales Amount]]</f>
        <v>0.19976300361731322</v>
      </c>
    </row>
    <row r="265" spans="1:11" hidden="1" x14ac:dyDescent="0.3">
      <c r="A265" t="s">
        <v>295</v>
      </c>
      <c r="B265" s="1">
        <v>45190</v>
      </c>
      <c r="C265" t="s">
        <v>22</v>
      </c>
      <c r="D265" t="s">
        <v>18</v>
      </c>
      <c r="E265" t="s">
        <v>19</v>
      </c>
      <c r="F265" t="s">
        <v>31</v>
      </c>
      <c r="G265">
        <v>7</v>
      </c>
      <c r="H265">
        <v>36820</v>
      </c>
      <c r="I265">
        <v>0</v>
      </c>
      <c r="J265">
        <v>4469</v>
      </c>
      <c r="K265">
        <f xml:space="preserve"> Table2[[#This Row],[Profit]] / Table2[[#This Row],[Sales Amount]]</f>
        <v>0.12137425312330255</v>
      </c>
    </row>
    <row r="266" spans="1:11" x14ac:dyDescent="0.3">
      <c r="A266" t="s">
        <v>296</v>
      </c>
      <c r="B266" s="1">
        <v>45191</v>
      </c>
      <c r="C266" t="s">
        <v>12</v>
      </c>
      <c r="D266" t="s">
        <v>40</v>
      </c>
      <c r="E266" t="s">
        <v>14</v>
      </c>
      <c r="F266" t="s">
        <v>41</v>
      </c>
      <c r="G266">
        <v>13</v>
      </c>
      <c r="H266" s="10">
        <v>49670</v>
      </c>
      <c r="I266">
        <v>15</v>
      </c>
      <c r="J266" s="10">
        <v>8789</v>
      </c>
      <c r="K266" s="13">
        <f xml:space="preserve"> Table2[[#This Row],[Profit]] / Table2[[#This Row],[Sales Amount]]</f>
        <v>0.17694785584860076</v>
      </c>
    </row>
    <row r="267" spans="1:11" x14ac:dyDescent="0.3">
      <c r="A267" t="s">
        <v>297</v>
      </c>
      <c r="B267" s="1">
        <v>45192</v>
      </c>
      <c r="C267" t="s">
        <v>37</v>
      </c>
      <c r="D267" t="s">
        <v>40</v>
      </c>
      <c r="E267" t="s">
        <v>14</v>
      </c>
      <c r="F267" t="s">
        <v>28</v>
      </c>
      <c r="G267">
        <v>3</v>
      </c>
      <c r="H267" s="10">
        <v>9140</v>
      </c>
      <c r="I267">
        <v>5</v>
      </c>
      <c r="J267" s="10">
        <v>797</v>
      </c>
      <c r="K267" s="13">
        <f xml:space="preserve"> Table2[[#This Row],[Profit]] / Table2[[#This Row],[Sales Amount]]</f>
        <v>8.719912472647702E-2</v>
      </c>
    </row>
    <row r="268" spans="1:11" hidden="1" x14ac:dyDescent="0.3">
      <c r="A268" t="s">
        <v>298</v>
      </c>
      <c r="B268" s="1">
        <v>45193</v>
      </c>
      <c r="C268" t="s">
        <v>17</v>
      </c>
      <c r="D268" t="s">
        <v>26</v>
      </c>
      <c r="E268" t="s">
        <v>27</v>
      </c>
      <c r="F268" t="s">
        <v>41</v>
      </c>
      <c r="G268">
        <v>16</v>
      </c>
      <c r="H268">
        <v>30549</v>
      </c>
      <c r="I268">
        <v>0</v>
      </c>
      <c r="J268">
        <v>6105</v>
      </c>
      <c r="K268">
        <f xml:space="preserve"> Table2[[#This Row],[Profit]] / Table2[[#This Row],[Sales Amount]]</f>
        <v>0.19984287538053619</v>
      </c>
    </row>
    <row r="269" spans="1:11" hidden="1" x14ac:dyDescent="0.3">
      <c r="A269" t="s">
        <v>299</v>
      </c>
      <c r="B269" s="1">
        <v>45194</v>
      </c>
      <c r="C269" t="s">
        <v>17</v>
      </c>
      <c r="D269" t="s">
        <v>30</v>
      </c>
      <c r="E269" t="s">
        <v>14</v>
      </c>
      <c r="F269" t="s">
        <v>34</v>
      </c>
      <c r="G269">
        <v>9</v>
      </c>
      <c r="H269">
        <v>6118</v>
      </c>
      <c r="I269">
        <v>5</v>
      </c>
      <c r="J269">
        <v>973</v>
      </c>
      <c r="K269">
        <f xml:space="preserve"> Table2[[#This Row],[Profit]] / Table2[[#This Row],[Sales Amount]]</f>
        <v>0.15903890160183065</v>
      </c>
    </row>
    <row r="270" spans="1:11" hidden="1" x14ac:dyDescent="0.3">
      <c r="A270" t="s">
        <v>300</v>
      </c>
      <c r="B270" s="1">
        <v>45195</v>
      </c>
      <c r="C270" t="s">
        <v>12</v>
      </c>
      <c r="D270" t="s">
        <v>13</v>
      </c>
      <c r="E270" t="s">
        <v>14</v>
      </c>
      <c r="F270" t="s">
        <v>41</v>
      </c>
      <c r="G270">
        <v>8</v>
      </c>
      <c r="H270">
        <v>56553</v>
      </c>
      <c r="I270">
        <v>0</v>
      </c>
      <c r="J270">
        <v>5135</v>
      </c>
      <c r="K270">
        <f xml:space="preserve"> Table2[[#This Row],[Profit]] / Table2[[#This Row],[Sales Amount]]</f>
        <v>9.0799780736654109E-2</v>
      </c>
    </row>
    <row r="271" spans="1:11" hidden="1" x14ac:dyDescent="0.3">
      <c r="A271" t="s">
        <v>301</v>
      </c>
      <c r="B271" s="1">
        <v>45196</v>
      </c>
      <c r="C271" t="s">
        <v>12</v>
      </c>
      <c r="D271" t="s">
        <v>45</v>
      </c>
      <c r="E271" t="s">
        <v>19</v>
      </c>
      <c r="F271" t="s">
        <v>34</v>
      </c>
      <c r="G271">
        <v>20</v>
      </c>
      <c r="H271">
        <v>2420</v>
      </c>
      <c r="I271">
        <v>5</v>
      </c>
      <c r="J271">
        <v>262</v>
      </c>
      <c r="K271">
        <f xml:space="preserve"> Table2[[#This Row],[Profit]] / Table2[[#This Row],[Sales Amount]]</f>
        <v>0.10826446280991736</v>
      </c>
    </row>
    <row r="272" spans="1:11" hidden="1" x14ac:dyDescent="0.3">
      <c r="A272" t="s">
        <v>302</v>
      </c>
      <c r="B272" s="1">
        <v>45197</v>
      </c>
      <c r="C272" t="s">
        <v>37</v>
      </c>
      <c r="D272" t="s">
        <v>30</v>
      </c>
      <c r="E272" t="s">
        <v>19</v>
      </c>
      <c r="F272" t="s">
        <v>23</v>
      </c>
      <c r="G272">
        <v>13</v>
      </c>
      <c r="H272">
        <v>44437</v>
      </c>
      <c r="I272">
        <v>15</v>
      </c>
      <c r="J272">
        <v>8875</v>
      </c>
      <c r="K272">
        <f xml:space="preserve"> Table2[[#This Row],[Profit]] / Table2[[#This Row],[Sales Amount]]</f>
        <v>0.19972095325967099</v>
      </c>
    </row>
    <row r="273" spans="1:11" hidden="1" x14ac:dyDescent="0.3">
      <c r="A273" t="s">
        <v>303</v>
      </c>
      <c r="B273" s="1">
        <v>45198</v>
      </c>
      <c r="C273" t="s">
        <v>17</v>
      </c>
      <c r="D273" t="s">
        <v>30</v>
      </c>
      <c r="E273" t="s">
        <v>27</v>
      </c>
      <c r="F273" t="s">
        <v>28</v>
      </c>
      <c r="G273">
        <v>17</v>
      </c>
      <c r="H273">
        <v>70224</v>
      </c>
      <c r="I273">
        <v>15</v>
      </c>
      <c r="J273">
        <v>10289</v>
      </c>
      <c r="K273">
        <f xml:space="preserve"> Table2[[#This Row],[Profit]] / Table2[[#This Row],[Sales Amount]]</f>
        <v>0.1465168603326498</v>
      </c>
    </row>
    <row r="274" spans="1:11" x14ac:dyDescent="0.3">
      <c r="A274" t="s">
        <v>304</v>
      </c>
      <c r="B274" s="1">
        <v>45199</v>
      </c>
      <c r="C274" t="s">
        <v>17</v>
      </c>
      <c r="D274" t="s">
        <v>40</v>
      </c>
      <c r="E274" t="s">
        <v>14</v>
      </c>
      <c r="F274" t="s">
        <v>41</v>
      </c>
      <c r="G274">
        <v>17</v>
      </c>
      <c r="H274" s="10">
        <v>12707</v>
      </c>
      <c r="I274">
        <v>5</v>
      </c>
      <c r="J274" s="10">
        <v>1184</v>
      </c>
      <c r="K274" s="13">
        <f xml:space="preserve"> Table2[[#This Row],[Profit]] / Table2[[#This Row],[Sales Amount]]</f>
        <v>9.3176989061147394E-2</v>
      </c>
    </row>
    <row r="275" spans="1:11" hidden="1" x14ac:dyDescent="0.3">
      <c r="A275" t="s">
        <v>305</v>
      </c>
      <c r="B275" s="1">
        <v>45200</v>
      </c>
      <c r="C275" t="s">
        <v>17</v>
      </c>
      <c r="D275" t="s">
        <v>30</v>
      </c>
      <c r="E275" t="s">
        <v>14</v>
      </c>
      <c r="F275" t="s">
        <v>52</v>
      </c>
      <c r="G275">
        <v>17</v>
      </c>
      <c r="H275">
        <v>66274</v>
      </c>
      <c r="I275">
        <v>0</v>
      </c>
      <c r="J275">
        <v>16134</v>
      </c>
      <c r="K275">
        <f xml:space="preserve"> Table2[[#This Row],[Profit]] / Table2[[#This Row],[Sales Amount]]</f>
        <v>0.24344388447958476</v>
      </c>
    </row>
    <row r="276" spans="1:11" hidden="1" x14ac:dyDescent="0.3">
      <c r="A276" t="s">
        <v>306</v>
      </c>
      <c r="B276" s="1">
        <v>45201</v>
      </c>
      <c r="C276" t="s">
        <v>22</v>
      </c>
      <c r="D276" t="s">
        <v>13</v>
      </c>
      <c r="E276" t="s">
        <v>19</v>
      </c>
      <c r="F276" t="s">
        <v>15</v>
      </c>
      <c r="G276">
        <v>1</v>
      </c>
      <c r="H276">
        <v>33472</v>
      </c>
      <c r="I276">
        <v>10</v>
      </c>
      <c r="J276">
        <v>6460</v>
      </c>
      <c r="K276">
        <f xml:space="preserve"> Table2[[#This Row],[Profit]] / Table2[[#This Row],[Sales Amount]]</f>
        <v>0.19299713193116635</v>
      </c>
    </row>
    <row r="277" spans="1:11" hidden="1" x14ac:dyDescent="0.3">
      <c r="A277" t="s">
        <v>307</v>
      </c>
      <c r="B277" s="1">
        <v>45202</v>
      </c>
      <c r="C277" t="s">
        <v>17</v>
      </c>
      <c r="D277" t="s">
        <v>13</v>
      </c>
      <c r="E277" t="s">
        <v>14</v>
      </c>
      <c r="F277" t="s">
        <v>31</v>
      </c>
      <c r="G277">
        <v>8</v>
      </c>
      <c r="H277">
        <v>11299</v>
      </c>
      <c r="I277">
        <v>15</v>
      </c>
      <c r="J277">
        <v>2727</v>
      </c>
      <c r="K277">
        <f xml:space="preserve"> Table2[[#This Row],[Profit]] / Table2[[#This Row],[Sales Amount]]</f>
        <v>0.24134879192848924</v>
      </c>
    </row>
    <row r="278" spans="1:11" hidden="1" x14ac:dyDescent="0.3">
      <c r="A278" t="s">
        <v>308</v>
      </c>
      <c r="B278" s="1">
        <v>45203</v>
      </c>
      <c r="C278" t="s">
        <v>22</v>
      </c>
      <c r="D278" t="s">
        <v>18</v>
      </c>
      <c r="E278" t="s">
        <v>19</v>
      </c>
      <c r="F278" t="s">
        <v>20</v>
      </c>
      <c r="G278">
        <v>19</v>
      </c>
      <c r="H278">
        <v>71588</v>
      </c>
      <c r="I278">
        <v>15</v>
      </c>
      <c r="J278">
        <v>9694</v>
      </c>
      <c r="K278">
        <f xml:space="preserve"> Table2[[#This Row],[Profit]] / Table2[[#This Row],[Sales Amount]]</f>
        <v>0.13541375649550205</v>
      </c>
    </row>
    <row r="279" spans="1:11" hidden="1" x14ac:dyDescent="0.3">
      <c r="A279" t="s">
        <v>309</v>
      </c>
      <c r="B279" s="1">
        <v>45204</v>
      </c>
      <c r="C279" t="s">
        <v>37</v>
      </c>
      <c r="D279" t="s">
        <v>13</v>
      </c>
      <c r="E279" t="s">
        <v>27</v>
      </c>
      <c r="F279" t="s">
        <v>52</v>
      </c>
      <c r="G279">
        <v>6</v>
      </c>
      <c r="H279">
        <v>29416</v>
      </c>
      <c r="I279">
        <v>10</v>
      </c>
      <c r="J279">
        <v>4265</v>
      </c>
      <c r="K279">
        <f xml:space="preserve"> Table2[[#This Row],[Profit]] / Table2[[#This Row],[Sales Amount]]</f>
        <v>0.14498912156649443</v>
      </c>
    </row>
    <row r="280" spans="1:11" hidden="1" x14ac:dyDescent="0.3">
      <c r="A280" t="s">
        <v>310</v>
      </c>
      <c r="B280" s="1">
        <v>45205</v>
      </c>
      <c r="C280" t="s">
        <v>22</v>
      </c>
      <c r="D280" t="s">
        <v>13</v>
      </c>
      <c r="E280" t="s">
        <v>19</v>
      </c>
      <c r="F280" t="s">
        <v>23</v>
      </c>
      <c r="G280">
        <v>3</v>
      </c>
      <c r="H280">
        <v>70963</v>
      </c>
      <c r="I280">
        <v>5</v>
      </c>
      <c r="J280">
        <v>16292</v>
      </c>
      <c r="K280">
        <f xml:space="preserve"> Table2[[#This Row],[Profit]] / Table2[[#This Row],[Sales Amount]]</f>
        <v>0.2295844313233657</v>
      </c>
    </row>
    <row r="281" spans="1:11" x14ac:dyDescent="0.3">
      <c r="A281" t="s">
        <v>311</v>
      </c>
      <c r="B281" s="1">
        <v>45206</v>
      </c>
      <c r="C281" t="s">
        <v>37</v>
      </c>
      <c r="D281" t="s">
        <v>40</v>
      </c>
      <c r="E281" t="s">
        <v>14</v>
      </c>
      <c r="F281" t="s">
        <v>20</v>
      </c>
      <c r="G281">
        <v>5</v>
      </c>
      <c r="H281" s="10">
        <v>37658</v>
      </c>
      <c r="I281">
        <v>0</v>
      </c>
      <c r="J281" s="10">
        <v>5837</v>
      </c>
      <c r="K281" s="13">
        <f xml:space="preserve"> Table2[[#This Row],[Profit]] / Table2[[#This Row],[Sales Amount]]</f>
        <v>0.15500026554782517</v>
      </c>
    </row>
    <row r="282" spans="1:11" hidden="1" x14ac:dyDescent="0.3">
      <c r="A282" t="s">
        <v>312</v>
      </c>
      <c r="B282" s="1">
        <v>45207</v>
      </c>
      <c r="C282" t="s">
        <v>17</v>
      </c>
      <c r="D282" t="s">
        <v>13</v>
      </c>
      <c r="E282" t="s">
        <v>27</v>
      </c>
      <c r="F282" t="s">
        <v>15</v>
      </c>
      <c r="G282">
        <v>13</v>
      </c>
      <c r="H282">
        <v>72196</v>
      </c>
      <c r="I282">
        <v>5</v>
      </c>
      <c r="J282">
        <v>13822</v>
      </c>
      <c r="K282">
        <f xml:space="preserve"> Table2[[#This Row],[Profit]] / Table2[[#This Row],[Sales Amount]]</f>
        <v>0.19145104991966314</v>
      </c>
    </row>
    <row r="283" spans="1:11" hidden="1" x14ac:dyDescent="0.3">
      <c r="A283" t="s">
        <v>313</v>
      </c>
      <c r="B283" s="1">
        <v>45208</v>
      </c>
      <c r="C283" t="s">
        <v>17</v>
      </c>
      <c r="D283" t="s">
        <v>18</v>
      </c>
      <c r="E283" t="s">
        <v>19</v>
      </c>
      <c r="F283" t="s">
        <v>15</v>
      </c>
      <c r="G283">
        <v>15</v>
      </c>
      <c r="H283">
        <v>62010</v>
      </c>
      <c r="I283">
        <v>20</v>
      </c>
      <c r="J283">
        <v>6227</v>
      </c>
      <c r="K283">
        <f xml:space="preserve"> Table2[[#This Row],[Profit]] / Table2[[#This Row],[Sales Amount]]</f>
        <v>0.10041928721174004</v>
      </c>
    </row>
    <row r="284" spans="1:11" hidden="1" x14ac:dyDescent="0.3">
      <c r="A284" t="s">
        <v>314</v>
      </c>
      <c r="B284" s="1">
        <v>45209</v>
      </c>
      <c r="C284" t="s">
        <v>37</v>
      </c>
      <c r="D284" t="s">
        <v>45</v>
      </c>
      <c r="E284" t="s">
        <v>19</v>
      </c>
      <c r="F284" t="s">
        <v>28</v>
      </c>
      <c r="G284">
        <v>14</v>
      </c>
      <c r="H284">
        <v>59192</v>
      </c>
      <c r="I284">
        <v>15</v>
      </c>
      <c r="J284">
        <v>8248</v>
      </c>
      <c r="K284">
        <f xml:space="preserve"> Table2[[#This Row],[Profit]] / Table2[[#This Row],[Sales Amount]]</f>
        <v>0.13934315448033519</v>
      </c>
    </row>
    <row r="285" spans="1:11" x14ac:dyDescent="0.3">
      <c r="A285" t="s">
        <v>315</v>
      </c>
      <c r="B285" s="1">
        <v>45210</v>
      </c>
      <c r="C285" t="s">
        <v>12</v>
      </c>
      <c r="D285" t="s">
        <v>40</v>
      </c>
      <c r="E285" t="s">
        <v>27</v>
      </c>
      <c r="F285" t="s">
        <v>20</v>
      </c>
      <c r="G285">
        <v>23</v>
      </c>
      <c r="H285" s="10">
        <v>62244</v>
      </c>
      <c r="I285">
        <v>20</v>
      </c>
      <c r="J285" s="10">
        <v>4649</v>
      </c>
      <c r="K285" s="13">
        <f xml:space="preserve"> Table2[[#This Row],[Profit]] / Table2[[#This Row],[Sales Amount]]</f>
        <v>7.4689929953087847E-2</v>
      </c>
    </row>
    <row r="286" spans="1:11" hidden="1" x14ac:dyDescent="0.3">
      <c r="A286" t="s">
        <v>316</v>
      </c>
      <c r="B286" s="1">
        <v>45211</v>
      </c>
      <c r="C286" t="s">
        <v>37</v>
      </c>
      <c r="D286" t="s">
        <v>45</v>
      </c>
      <c r="E286" t="s">
        <v>27</v>
      </c>
      <c r="F286" t="s">
        <v>28</v>
      </c>
      <c r="G286">
        <v>16</v>
      </c>
      <c r="H286">
        <v>16310</v>
      </c>
      <c r="I286">
        <v>15</v>
      </c>
      <c r="J286">
        <v>1487</v>
      </c>
      <c r="K286">
        <f xml:space="preserve"> Table2[[#This Row],[Profit]] / Table2[[#This Row],[Sales Amount]]</f>
        <v>9.1171060698957695E-2</v>
      </c>
    </row>
    <row r="287" spans="1:11" x14ac:dyDescent="0.3">
      <c r="A287" t="s">
        <v>317</v>
      </c>
      <c r="B287" s="1">
        <v>45212</v>
      </c>
      <c r="C287" t="s">
        <v>12</v>
      </c>
      <c r="D287" t="s">
        <v>40</v>
      </c>
      <c r="E287" t="s">
        <v>19</v>
      </c>
      <c r="F287" t="s">
        <v>52</v>
      </c>
      <c r="G287">
        <v>18</v>
      </c>
      <c r="H287" s="10">
        <v>5626</v>
      </c>
      <c r="I287">
        <v>15</v>
      </c>
      <c r="J287" s="10">
        <v>282</v>
      </c>
      <c r="K287" s="13">
        <f xml:space="preserve"> Table2[[#This Row],[Profit]] / Table2[[#This Row],[Sales Amount]]</f>
        <v>5.0124422324920016E-2</v>
      </c>
    </row>
    <row r="288" spans="1:11" hidden="1" x14ac:dyDescent="0.3">
      <c r="A288" t="s">
        <v>318</v>
      </c>
      <c r="B288" s="1">
        <v>45213</v>
      </c>
      <c r="C288" t="s">
        <v>22</v>
      </c>
      <c r="D288" t="s">
        <v>26</v>
      </c>
      <c r="E288" t="s">
        <v>14</v>
      </c>
      <c r="F288" t="s">
        <v>34</v>
      </c>
      <c r="G288">
        <v>22</v>
      </c>
      <c r="H288">
        <v>30509</v>
      </c>
      <c r="I288">
        <v>20</v>
      </c>
      <c r="J288">
        <v>1765</v>
      </c>
      <c r="K288">
        <f xml:space="preserve"> Table2[[#This Row],[Profit]] / Table2[[#This Row],[Sales Amount]]</f>
        <v>5.7851781441541843E-2</v>
      </c>
    </row>
    <row r="289" spans="1:11" hidden="1" x14ac:dyDescent="0.3">
      <c r="A289" t="s">
        <v>319</v>
      </c>
      <c r="B289" s="1">
        <v>45214</v>
      </c>
      <c r="C289" t="s">
        <v>22</v>
      </c>
      <c r="D289" t="s">
        <v>30</v>
      </c>
      <c r="E289" t="s">
        <v>19</v>
      </c>
      <c r="F289" t="s">
        <v>34</v>
      </c>
      <c r="G289">
        <v>22</v>
      </c>
      <c r="H289">
        <v>692</v>
      </c>
      <c r="I289">
        <v>20</v>
      </c>
      <c r="J289">
        <v>169</v>
      </c>
      <c r="K289">
        <f xml:space="preserve"> Table2[[#This Row],[Profit]] / Table2[[#This Row],[Sales Amount]]</f>
        <v>0.24421965317919075</v>
      </c>
    </row>
    <row r="290" spans="1:11" hidden="1" x14ac:dyDescent="0.3">
      <c r="A290" t="s">
        <v>320</v>
      </c>
      <c r="B290" s="1">
        <v>45215</v>
      </c>
      <c r="C290" t="s">
        <v>22</v>
      </c>
      <c r="D290" t="s">
        <v>26</v>
      </c>
      <c r="E290" t="s">
        <v>27</v>
      </c>
      <c r="F290" t="s">
        <v>34</v>
      </c>
      <c r="G290">
        <v>11</v>
      </c>
      <c r="H290">
        <v>36913</v>
      </c>
      <c r="I290">
        <v>5</v>
      </c>
      <c r="J290">
        <v>3634</v>
      </c>
      <c r="K290">
        <f xml:space="preserve"> Table2[[#This Row],[Profit]] / Table2[[#This Row],[Sales Amount]]</f>
        <v>9.8447701351827274E-2</v>
      </c>
    </row>
    <row r="291" spans="1:11" hidden="1" x14ac:dyDescent="0.3">
      <c r="A291" t="s">
        <v>321</v>
      </c>
      <c r="B291" s="1">
        <v>45216</v>
      </c>
      <c r="C291" t="s">
        <v>17</v>
      </c>
      <c r="D291" t="s">
        <v>13</v>
      </c>
      <c r="E291" t="s">
        <v>19</v>
      </c>
      <c r="F291" t="s">
        <v>20</v>
      </c>
      <c r="G291">
        <v>3</v>
      </c>
      <c r="H291">
        <v>13316</v>
      </c>
      <c r="I291">
        <v>20</v>
      </c>
      <c r="J291">
        <v>2432</v>
      </c>
      <c r="K291">
        <f xml:space="preserve"> Table2[[#This Row],[Profit]] / Table2[[#This Row],[Sales Amount]]</f>
        <v>0.18263742865725444</v>
      </c>
    </row>
    <row r="292" spans="1:11" hidden="1" x14ac:dyDescent="0.3">
      <c r="A292" t="s">
        <v>322</v>
      </c>
      <c r="B292" s="1">
        <v>45217</v>
      </c>
      <c r="C292" t="s">
        <v>22</v>
      </c>
      <c r="D292" t="s">
        <v>45</v>
      </c>
      <c r="E292" t="s">
        <v>27</v>
      </c>
      <c r="F292" t="s">
        <v>34</v>
      </c>
      <c r="G292">
        <v>22</v>
      </c>
      <c r="H292">
        <v>39582</v>
      </c>
      <c r="I292">
        <v>5</v>
      </c>
      <c r="J292">
        <v>8621</v>
      </c>
      <c r="K292">
        <f xml:space="preserve"> Table2[[#This Row],[Profit]] / Table2[[#This Row],[Sales Amount]]</f>
        <v>0.21780102066595927</v>
      </c>
    </row>
    <row r="293" spans="1:11" hidden="1" x14ac:dyDescent="0.3">
      <c r="A293" t="s">
        <v>323</v>
      </c>
      <c r="B293" s="1">
        <v>45218</v>
      </c>
      <c r="C293" t="s">
        <v>12</v>
      </c>
      <c r="D293" t="s">
        <v>13</v>
      </c>
      <c r="E293" t="s">
        <v>27</v>
      </c>
      <c r="F293" t="s">
        <v>52</v>
      </c>
      <c r="G293">
        <v>10</v>
      </c>
      <c r="H293">
        <v>65548</v>
      </c>
      <c r="I293">
        <v>5</v>
      </c>
      <c r="J293">
        <v>10496</v>
      </c>
      <c r="K293">
        <f xml:space="preserve"> Table2[[#This Row],[Profit]] / Table2[[#This Row],[Sales Amount]]</f>
        <v>0.16012692988344418</v>
      </c>
    </row>
    <row r="294" spans="1:11" hidden="1" x14ac:dyDescent="0.3">
      <c r="A294" t="s">
        <v>324</v>
      </c>
      <c r="B294" s="1">
        <v>45219</v>
      </c>
      <c r="C294" t="s">
        <v>22</v>
      </c>
      <c r="D294" t="s">
        <v>30</v>
      </c>
      <c r="E294" t="s">
        <v>14</v>
      </c>
      <c r="F294" t="s">
        <v>28</v>
      </c>
      <c r="G294">
        <v>10</v>
      </c>
      <c r="H294">
        <v>51440</v>
      </c>
      <c r="I294">
        <v>5</v>
      </c>
      <c r="J294">
        <v>4147</v>
      </c>
      <c r="K294">
        <f xml:space="preserve"> Table2[[#This Row],[Profit]] / Table2[[#This Row],[Sales Amount]]</f>
        <v>8.0618195956454128E-2</v>
      </c>
    </row>
    <row r="295" spans="1:11" x14ac:dyDescent="0.3">
      <c r="A295" t="s">
        <v>325</v>
      </c>
      <c r="B295" s="1">
        <v>45220</v>
      </c>
      <c r="C295" t="s">
        <v>37</v>
      </c>
      <c r="D295" t="s">
        <v>40</v>
      </c>
      <c r="E295" t="s">
        <v>27</v>
      </c>
      <c r="F295" t="s">
        <v>20</v>
      </c>
      <c r="G295">
        <v>21</v>
      </c>
      <c r="H295" s="10">
        <v>32630</v>
      </c>
      <c r="I295">
        <v>15</v>
      </c>
      <c r="J295" s="10">
        <v>6383</v>
      </c>
      <c r="K295" s="13">
        <f xml:space="preserve"> Table2[[#This Row],[Profit]] / Table2[[#This Row],[Sales Amount]]</f>
        <v>0.19561752988047809</v>
      </c>
    </row>
    <row r="296" spans="1:11" hidden="1" x14ac:dyDescent="0.3">
      <c r="A296" t="s">
        <v>326</v>
      </c>
      <c r="B296" s="1">
        <v>45221</v>
      </c>
      <c r="C296" t="s">
        <v>37</v>
      </c>
      <c r="D296" t="s">
        <v>30</v>
      </c>
      <c r="E296" t="s">
        <v>27</v>
      </c>
      <c r="F296" t="s">
        <v>28</v>
      </c>
      <c r="G296">
        <v>16</v>
      </c>
      <c r="H296">
        <v>40642</v>
      </c>
      <c r="I296">
        <v>15</v>
      </c>
      <c r="J296">
        <v>6911</v>
      </c>
      <c r="K296">
        <f xml:space="preserve"> Table2[[#This Row],[Profit]] / Table2[[#This Row],[Sales Amount]]</f>
        <v>0.170045765464298</v>
      </c>
    </row>
    <row r="297" spans="1:11" hidden="1" x14ac:dyDescent="0.3">
      <c r="A297" t="s">
        <v>327</v>
      </c>
      <c r="B297" s="1">
        <v>45222</v>
      </c>
      <c r="C297" t="s">
        <v>17</v>
      </c>
      <c r="D297" t="s">
        <v>18</v>
      </c>
      <c r="E297" t="s">
        <v>14</v>
      </c>
      <c r="F297" t="s">
        <v>20</v>
      </c>
      <c r="G297">
        <v>12</v>
      </c>
      <c r="H297">
        <v>36968</v>
      </c>
      <c r="I297">
        <v>20</v>
      </c>
      <c r="J297">
        <v>7254</v>
      </c>
      <c r="K297">
        <f xml:space="preserve"> Table2[[#This Row],[Profit]] / Table2[[#This Row],[Sales Amount]]</f>
        <v>0.19622376109067302</v>
      </c>
    </row>
    <row r="298" spans="1:11" hidden="1" x14ac:dyDescent="0.3">
      <c r="A298" t="s">
        <v>328</v>
      </c>
      <c r="B298" s="1">
        <v>45223</v>
      </c>
      <c r="C298" t="s">
        <v>37</v>
      </c>
      <c r="D298" t="s">
        <v>30</v>
      </c>
      <c r="E298" t="s">
        <v>27</v>
      </c>
      <c r="F298" t="s">
        <v>28</v>
      </c>
      <c r="G298">
        <v>2</v>
      </c>
      <c r="H298">
        <v>31198</v>
      </c>
      <c r="I298">
        <v>15</v>
      </c>
      <c r="J298">
        <v>6362</v>
      </c>
      <c r="K298">
        <f xml:space="preserve"> Table2[[#This Row],[Profit]] / Table2[[#This Row],[Sales Amount]]</f>
        <v>0.20392332841848837</v>
      </c>
    </row>
    <row r="299" spans="1:11" hidden="1" x14ac:dyDescent="0.3">
      <c r="A299" t="s">
        <v>329</v>
      </c>
      <c r="B299" s="1">
        <v>45224</v>
      </c>
      <c r="C299" t="s">
        <v>12</v>
      </c>
      <c r="D299" t="s">
        <v>18</v>
      </c>
      <c r="E299" t="s">
        <v>14</v>
      </c>
      <c r="F299" t="s">
        <v>15</v>
      </c>
      <c r="G299">
        <v>9</v>
      </c>
      <c r="H299">
        <v>11155</v>
      </c>
      <c r="I299">
        <v>20</v>
      </c>
      <c r="J299">
        <v>2733</v>
      </c>
      <c r="K299">
        <f xml:space="preserve"> Table2[[#This Row],[Profit]] / Table2[[#This Row],[Sales Amount]]</f>
        <v>0.24500224114746749</v>
      </c>
    </row>
    <row r="300" spans="1:11" hidden="1" x14ac:dyDescent="0.3">
      <c r="A300" t="s">
        <v>330</v>
      </c>
      <c r="B300" s="1">
        <v>45225</v>
      </c>
      <c r="C300" t="s">
        <v>22</v>
      </c>
      <c r="D300" t="s">
        <v>30</v>
      </c>
      <c r="E300" t="s">
        <v>14</v>
      </c>
      <c r="F300" t="s">
        <v>28</v>
      </c>
      <c r="G300">
        <v>24</v>
      </c>
      <c r="H300">
        <v>48397</v>
      </c>
      <c r="I300">
        <v>15</v>
      </c>
      <c r="J300">
        <v>7971</v>
      </c>
      <c r="K300">
        <f xml:space="preserve"> Table2[[#This Row],[Profit]] / Table2[[#This Row],[Sales Amount]]</f>
        <v>0.16470029134037234</v>
      </c>
    </row>
    <row r="301" spans="1:11" hidden="1" x14ac:dyDescent="0.3">
      <c r="A301" t="s">
        <v>331</v>
      </c>
      <c r="B301" s="1">
        <v>45226</v>
      </c>
      <c r="C301" t="s">
        <v>17</v>
      </c>
      <c r="D301" t="s">
        <v>18</v>
      </c>
      <c r="E301" t="s">
        <v>27</v>
      </c>
      <c r="F301" t="s">
        <v>34</v>
      </c>
      <c r="G301">
        <v>3</v>
      </c>
      <c r="H301">
        <v>30575</v>
      </c>
      <c r="I301">
        <v>0</v>
      </c>
      <c r="J301">
        <v>3617</v>
      </c>
      <c r="K301">
        <f xml:space="preserve"> Table2[[#This Row],[Profit]] / Table2[[#This Row],[Sales Amount]]</f>
        <v>0.11829926410466067</v>
      </c>
    </row>
    <row r="302" spans="1:11" hidden="1" x14ac:dyDescent="0.3">
      <c r="A302" t="s">
        <v>332</v>
      </c>
      <c r="B302" s="1">
        <v>45227</v>
      </c>
      <c r="C302" t="s">
        <v>22</v>
      </c>
      <c r="D302" t="s">
        <v>45</v>
      </c>
      <c r="E302" t="s">
        <v>27</v>
      </c>
      <c r="F302" t="s">
        <v>15</v>
      </c>
      <c r="G302">
        <v>24</v>
      </c>
      <c r="H302">
        <v>9859</v>
      </c>
      <c r="I302">
        <v>0</v>
      </c>
      <c r="J302">
        <v>1771</v>
      </c>
      <c r="K302">
        <f xml:space="preserve"> Table2[[#This Row],[Profit]] / Table2[[#This Row],[Sales Amount]]</f>
        <v>0.17963282280150117</v>
      </c>
    </row>
    <row r="303" spans="1:11" hidden="1" x14ac:dyDescent="0.3">
      <c r="A303" t="s">
        <v>333</v>
      </c>
      <c r="B303" s="1">
        <v>45228</v>
      </c>
      <c r="C303" t="s">
        <v>22</v>
      </c>
      <c r="D303" t="s">
        <v>13</v>
      </c>
      <c r="E303" t="s">
        <v>19</v>
      </c>
      <c r="F303" t="s">
        <v>28</v>
      </c>
      <c r="G303">
        <v>15</v>
      </c>
      <c r="H303">
        <v>42556</v>
      </c>
      <c r="I303">
        <v>20</v>
      </c>
      <c r="J303">
        <v>2710</v>
      </c>
      <c r="K303">
        <f xml:space="preserve"> Table2[[#This Row],[Profit]] / Table2[[#This Row],[Sales Amount]]</f>
        <v>6.3680797067393546E-2</v>
      </c>
    </row>
    <row r="304" spans="1:11" hidden="1" x14ac:dyDescent="0.3">
      <c r="A304" t="s">
        <v>334</v>
      </c>
      <c r="B304" s="1">
        <v>45229</v>
      </c>
      <c r="C304" t="s">
        <v>12</v>
      </c>
      <c r="D304" t="s">
        <v>13</v>
      </c>
      <c r="E304" t="s">
        <v>14</v>
      </c>
      <c r="F304" t="s">
        <v>20</v>
      </c>
      <c r="G304">
        <v>3</v>
      </c>
      <c r="H304">
        <v>52331</v>
      </c>
      <c r="I304">
        <v>15</v>
      </c>
      <c r="J304">
        <v>12008</v>
      </c>
      <c r="K304">
        <f xml:space="preserve"> Table2[[#This Row],[Profit]] / Table2[[#This Row],[Sales Amount]]</f>
        <v>0.22946246010968641</v>
      </c>
    </row>
    <row r="305" spans="1:11" hidden="1" x14ac:dyDescent="0.3">
      <c r="A305" t="s">
        <v>335</v>
      </c>
      <c r="B305" s="1">
        <v>45230</v>
      </c>
      <c r="C305" t="s">
        <v>37</v>
      </c>
      <c r="D305" t="s">
        <v>26</v>
      </c>
      <c r="E305" t="s">
        <v>19</v>
      </c>
      <c r="F305" t="s">
        <v>20</v>
      </c>
      <c r="G305">
        <v>19</v>
      </c>
      <c r="H305">
        <v>59691</v>
      </c>
      <c r="I305">
        <v>15</v>
      </c>
      <c r="J305">
        <v>4409</v>
      </c>
      <c r="K305">
        <f xml:space="preserve"> Table2[[#This Row],[Profit]] / Table2[[#This Row],[Sales Amount]]</f>
        <v>7.3863731550820058E-2</v>
      </c>
    </row>
    <row r="306" spans="1:11" hidden="1" x14ac:dyDescent="0.3">
      <c r="A306" t="s">
        <v>336</v>
      </c>
      <c r="B306" s="1">
        <v>45231</v>
      </c>
      <c r="C306" t="s">
        <v>37</v>
      </c>
      <c r="D306" t="s">
        <v>13</v>
      </c>
      <c r="E306" t="s">
        <v>27</v>
      </c>
      <c r="F306" t="s">
        <v>31</v>
      </c>
      <c r="G306">
        <v>18</v>
      </c>
      <c r="H306">
        <v>33772</v>
      </c>
      <c r="I306">
        <v>5</v>
      </c>
      <c r="J306">
        <v>3902</v>
      </c>
      <c r="K306">
        <f xml:space="preserve"> Table2[[#This Row],[Profit]] / Table2[[#This Row],[Sales Amount]]</f>
        <v>0.11553950017766197</v>
      </c>
    </row>
    <row r="307" spans="1:11" x14ac:dyDescent="0.3">
      <c r="A307" t="s">
        <v>337</v>
      </c>
      <c r="B307" s="1">
        <v>45232</v>
      </c>
      <c r="C307" t="s">
        <v>22</v>
      </c>
      <c r="D307" t="s">
        <v>40</v>
      </c>
      <c r="E307" t="s">
        <v>19</v>
      </c>
      <c r="F307" t="s">
        <v>20</v>
      </c>
      <c r="G307">
        <v>8</v>
      </c>
      <c r="H307" s="10">
        <v>15171</v>
      </c>
      <c r="I307">
        <v>10</v>
      </c>
      <c r="J307" s="10">
        <v>3233</v>
      </c>
      <c r="K307" s="13">
        <f xml:space="preserve"> Table2[[#This Row],[Profit]] / Table2[[#This Row],[Sales Amount]]</f>
        <v>0.21310394832245733</v>
      </c>
    </row>
    <row r="308" spans="1:11" hidden="1" x14ac:dyDescent="0.3">
      <c r="A308" t="s">
        <v>338</v>
      </c>
      <c r="B308" s="1">
        <v>45233</v>
      </c>
      <c r="C308" t="s">
        <v>17</v>
      </c>
      <c r="D308" t="s">
        <v>30</v>
      </c>
      <c r="E308" t="s">
        <v>14</v>
      </c>
      <c r="F308" t="s">
        <v>23</v>
      </c>
      <c r="G308">
        <v>17</v>
      </c>
      <c r="H308">
        <v>27548</v>
      </c>
      <c r="I308">
        <v>20</v>
      </c>
      <c r="J308">
        <v>4668</v>
      </c>
      <c r="K308">
        <f xml:space="preserve"> Table2[[#This Row],[Profit]] / Table2[[#This Row],[Sales Amount]]</f>
        <v>0.16944968781762743</v>
      </c>
    </row>
    <row r="309" spans="1:11" hidden="1" x14ac:dyDescent="0.3">
      <c r="A309" t="s">
        <v>339</v>
      </c>
      <c r="B309" s="1">
        <v>45234</v>
      </c>
      <c r="C309" t="s">
        <v>37</v>
      </c>
      <c r="D309" t="s">
        <v>26</v>
      </c>
      <c r="E309" t="s">
        <v>19</v>
      </c>
      <c r="F309" t="s">
        <v>52</v>
      </c>
      <c r="G309">
        <v>8</v>
      </c>
      <c r="H309">
        <v>26463</v>
      </c>
      <c r="I309">
        <v>10</v>
      </c>
      <c r="J309">
        <v>3406</v>
      </c>
      <c r="K309">
        <f xml:space="preserve"> Table2[[#This Row],[Profit]] / Table2[[#This Row],[Sales Amount]]</f>
        <v>0.12870800740656765</v>
      </c>
    </row>
    <row r="310" spans="1:11" x14ac:dyDescent="0.3">
      <c r="A310" t="s">
        <v>340</v>
      </c>
      <c r="B310" s="1">
        <v>45235</v>
      </c>
      <c r="C310" t="s">
        <v>17</v>
      </c>
      <c r="D310" t="s">
        <v>40</v>
      </c>
      <c r="E310" t="s">
        <v>14</v>
      </c>
      <c r="F310" t="s">
        <v>20</v>
      </c>
      <c r="G310">
        <v>7</v>
      </c>
      <c r="H310" s="10">
        <v>44454</v>
      </c>
      <c r="I310">
        <v>10</v>
      </c>
      <c r="J310" s="10">
        <v>6431</v>
      </c>
      <c r="K310" s="13">
        <f xml:space="preserve"> Table2[[#This Row],[Profit]] / Table2[[#This Row],[Sales Amount]]</f>
        <v>0.14466639672470419</v>
      </c>
    </row>
    <row r="311" spans="1:11" x14ac:dyDescent="0.3">
      <c r="A311" t="s">
        <v>341</v>
      </c>
      <c r="B311" s="1">
        <v>45236</v>
      </c>
      <c r="C311" t="s">
        <v>37</v>
      </c>
      <c r="D311" t="s">
        <v>40</v>
      </c>
      <c r="E311" t="s">
        <v>27</v>
      </c>
      <c r="F311" t="s">
        <v>15</v>
      </c>
      <c r="G311">
        <v>7</v>
      </c>
      <c r="H311" s="10">
        <v>72809</v>
      </c>
      <c r="I311">
        <v>20</v>
      </c>
      <c r="J311" s="10">
        <v>16084</v>
      </c>
      <c r="K311" s="13">
        <f xml:space="preserve"> Table2[[#This Row],[Profit]] / Table2[[#This Row],[Sales Amount]]</f>
        <v>0.22090675603290802</v>
      </c>
    </row>
    <row r="312" spans="1:11" hidden="1" x14ac:dyDescent="0.3">
      <c r="A312" t="s">
        <v>342</v>
      </c>
      <c r="B312" s="1">
        <v>45237</v>
      </c>
      <c r="C312" t="s">
        <v>17</v>
      </c>
      <c r="D312" t="s">
        <v>18</v>
      </c>
      <c r="E312" t="s">
        <v>27</v>
      </c>
      <c r="F312" t="s">
        <v>31</v>
      </c>
      <c r="G312">
        <v>3</v>
      </c>
      <c r="H312">
        <v>1217</v>
      </c>
      <c r="I312">
        <v>15</v>
      </c>
      <c r="J312">
        <v>143</v>
      </c>
      <c r="K312">
        <f xml:space="preserve"> Table2[[#This Row],[Profit]] / Table2[[#This Row],[Sales Amount]]</f>
        <v>0.11750205423171733</v>
      </c>
    </row>
    <row r="313" spans="1:11" hidden="1" x14ac:dyDescent="0.3">
      <c r="A313" t="s">
        <v>343</v>
      </c>
      <c r="B313" s="1">
        <v>45238</v>
      </c>
      <c r="C313" t="s">
        <v>12</v>
      </c>
      <c r="D313" t="s">
        <v>13</v>
      </c>
      <c r="E313" t="s">
        <v>14</v>
      </c>
      <c r="F313" t="s">
        <v>20</v>
      </c>
      <c r="G313">
        <v>1</v>
      </c>
      <c r="H313">
        <v>12176</v>
      </c>
      <c r="I313">
        <v>20</v>
      </c>
      <c r="J313">
        <v>2726</v>
      </c>
      <c r="K313">
        <f xml:space="preserve"> Table2[[#This Row],[Profit]] / Table2[[#This Row],[Sales Amount]]</f>
        <v>0.22388304862023653</v>
      </c>
    </row>
    <row r="314" spans="1:11" hidden="1" x14ac:dyDescent="0.3">
      <c r="A314" t="s">
        <v>344</v>
      </c>
      <c r="B314" s="1">
        <v>45239</v>
      </c>
      <c r="C314" t="s">
        <v>17</v>
      </c>
      <c r="D314" t="s">
        <v>45</v>
      </c>
      <c r="E314" t="s">
        <v>27</v>
      </c>
      <c r="F314" t="s">
        <v>23</v>
      </c>
      <c r="G314">
        <v>4</v>
      </c>
      <c r="H314">
        <v>4934</v>
      </c>
      <c r="I314">
        <v>10</v>
      </c>
      <c r="J314">
        <v>333</v>
      </c>
      <c r="K314">
        <f xml:space="preserve"> Table2[[#This Row],[Profit]] / Table2[[#This Row],[Sales Amount]]</f>
        <v>6.7490879610863391E-2</v>
      </c>
    </row>
    <row r="315" spans="1:11" hidden="1" x14ac:dyDescent="0.3">
      <c r="A315" t="s">
        <v>345</v>
      </c>
      <c r="B315" s="1">
        <v>45240</v>
      </c>
      <c r="C315" t="s">
        <v>12</v>
      </c>
      <c r="D315" t="s">
        <v>45</v>
      </c>
      <c r="E315" t="s">
        <v>27</v>
      </c>
      <c r="F315" t="s">
        <v>34</v>
      </c>
      <c r="G315">
        <v>5</v>
      </c>
      <c r="H315">
        <v>50310</v>
      </c>
      <c r="I315">
        <v>15</v>
      </c>
      <c r="J315">
        <v>10331</v>
      </c>
      <c r="K315">
        <f xml:space="preserve"> Table2[[#This Row],[Profit]] / Table2[[#This Row],[Sales Amount]]</f>
        <v>0.20534684953289603</v>
      </c>
    </row>
    <row r="316" spans="1:11" hidden="1" x14ac:dyDescent="0.3">
      <c r="A316" t="s">
        <v>346</v>
      </c>
      <c r="B316" s="1">
        <v>45241</v>
      </c>
      <c r="C316" t="s">
        <v>12</v>
      </c>
      <c r="D316" t="s">
        <v>26</v>
      </c>
      <c r="E316" t="s">
        <v>27</v>
      </c>
      <c r="F316" t="s">
        <v>15</v>
      </c>
      <c r="G316">
        <v>1</v>
      </c>
      <c r="H316">
        <v>5494</v>
      </c>
      <c r="I316">
        <v>0</v>
      </c>
      <c r="J316">
        <v>1205</v>
      </c>
      <c r="K316">
        <f xml:space="preserve"> Table2[[#This Row],[Profit]] / Table2[[#This Row],[Sales Amount]]</f>
        <v>0.21933017837641064</v>
      </c>
    </row>
    <row r="317" spans="1:11" hidden="1" x14ac:dyDescent="0.3">
      <c r="A317" t="s">
        <v>347</v>
      </c>
      <c r="B317" s="1">
        <v>45242</v>
      </c>
      <c r="C317" t="s">
        <v>17</v>
      </c>
      <c r="D317" t="s">
        <v>45</v>
      </c>
      <c r="E317" t="s">
        <v>27</v>
      </c>
      <c r="F317" t="s">
        <v>23</v>
      </c>
      <c r="G317">
        <v>15</v>
      </c>
      <c r="H317">
        <v>4734</v>
      </c>
      <c r="I317">
        <v>20</v>
      </c>
      <c r="J317">
        <v>408</v>
      </c>
      <c r="K317">
        <f xml:space="preserve"> Table2[[#This Row],[Profit]] / Table2[[#This Row],[Sales Amount]]</f>
        <v>8.6185044359949309E-2</v>
      </c>
    </row>
    <row r="318" spans="1:11" hidden="1" x14ac:dyDescent="0.3">
      <c r="A318" t="s">
        <v>348</v>
      </c>
      <c r="B318" s="1">
        <v>45243</v>
      </c>
      <c r="C318" t="s">
        <v>12</v>
      </c>
      <c r="D318" t="s">
        <v>30</v>
      </c>
      <c r="E318" t="s">
        <v>14</v>
      </c>
      <c r="F318" t="s">
        <v>34</v>
      </c>
      <c r="G318">
        <v>5</v>
      </c>
      <c r="H318">
        <v>69800</v>
      </c>
      <c r="I318">
        <v>20</v>
      </c>
      <c r="J318">
        <v>9497</v>
      </c>
      <c r="K318">
        <f xml:space="preserve"> Table2[[#This Row],[Profit]] / Table2[[#This Row],[Sales Amount]]</f>
        <v>0.13606017191977077</v>
      </c>
    </row>
    <row r="319" spans="1:11" hidden="1" x14ac:dyDescent="0.3">
      <c r="A319" t="s">
        <v>349</v>
      </c>
      <c r="B319" s="1">
        <v>45244</v>
      </c>
      <c r="C319" t="s">
        <v>22</v>
      </c>
      <c r="D319" t="s">
        <v>45</v>
      </c>
      <c r="E319" t="s">
        <v>19</v>
      </c>
      <c r="F319" t="s">
        <v>41</v>
      </c>
      <c r="G319">
        <v>13</v>
      </c>
      <c r="H319">
        <v>44449</v>
      </c>
      <c r="I319">
        <v>15</v>
      </c>
      <c r="J319">
        <v>3693</v>
      </c>
      <c r="K319">
        <f xml:space="preserve"> Table2[[#This Row],[Profit]] / Table2[[#This Row],[Sales Amount]]</f>
        <v>8.30839838916511E-2</v>
      </c>
    </row>
    <row r="320" spans="1:11" hidden="1" x14ac:dyDescent="0.3">
      <c r="A320" t="s">
        <v>350</v>
      </c>
      <c r="B320" s="1">
        <v>45245</v>
      </c>
      <c r="C320" t="s">
        <v>12</v>
      </c>
      <c r="D320" t="s">
        <v>26</v>
      </c>
      <c r="E320" t="s">
        <v>19</v>
      </c>
      <c r="F320" t="s">
        <v>41</v>
      </c>
      <c r="G320">
        <v>8</v>
      </c>
      <c r="H320">
        <v>37905</v>
      </c>
      <c r="I320">
        <v>0</v>
      </c>
      <c r="J320">
        <v>7252</v>
      </c>
      <c r="K320">
        <f xml:space="preserve"> Table2[[#This Row],[Profit]] / Table2[[#This Row],[Sales Amount]]</f>
        <v>0.19132040627885502</v>
      </c>
    </row>
    <row r="321" spans="1:11" hidden="1" x14ac:dyDescent="0.3">
      <c r="A321" t="s">
        <v>351</v>
      </c>
      <c r="B321" s="1">
        <v>45246</v>
      </c>
      <c r="C321" t="s">
        <v>37</v>
      </c>
      <c r="D321" t="s">
        <v>45</v>
      </c>
      <c r="E321" t="s">
        <v>27</v>
      </c>
      <c r="F321" t="s">
        <v>15</v>
      </c>
      <c r="G321">
        <v>8</v>
      </c>
      <c r="H321">
        <v>35372</v>
      </c>
      <c r="I321">
        <v>0</v>
      </c>
      <c r="J321">
        <v>5555</v>
      </c>
      <c r="K321">
        <f xml:space="preserve"> Table2[[#This Row],[Profit]] / Table2[[#This Row],[Sales Amount]]</f>
        <v>0.15704512043424176</v>
      </c>
    </row>
    <row r="322" spans="1:11" hidden="1" x14ac:dyDescent="0.3">
      <c r="A322" t="s">
        <v>352</v>
      </c>
      <c r="B322" s="1">
        <v>45247</v>
      </c>
      <c r="C322" t="s">
        <v>17</v>
      </c>
      <c r="D322" t="s">
        <v>30</v>
      </c>
      <c r="E322" t="s">
        <v>19</v>
      </c>
      <c r="F322" t="s">
        <v>28</v>
      </c>
      <c r="G322">
        <v>5</v>
      </c>
      <c r="H322">
        <v>42715</v>
      </c>
      <c r="I322">
        <v>15</v>
      </c>
      <c r="J322">
        <v>7563</v>
      </c>
      <c r="K322">
        <f xml:space="preserve"> Table2[[#This Row],[Profit]] / Table2[[#This Row],[Sales Amount]]</f>
        <v>0.17705723984548755</v>
      </c>
    </row>
    <row r="323" spans="1:11" hidden="1" x14ac:dyDescent="0.3">
      <c r="A323" t="s">
        <v>353</v>
      </c>
      <c r="B323" s="1">
        <v>45248</v>
      </c>
      <c r="C323" t="s">
        <v>22</v>
      </c>
      <c r="D323" t="s">
        <v>18</v>
      </c>
      <c r="E323" t="s">
        <v>19</v>
      </c>
      <c r="F323" t="s">
        <v>52</v>
      </c>
      <c r="G323">
        <v>9</v>
      </c>
      <c r="H323">
        <v>23685</v>
      </c>
      <c r="I323">
        <v>5</v>
      </c>
      <c r="J323">
        <v>2115</v>
      </c>
      <c r="K323">
        <f xml:space="preserve"> Table2[[#This Row],[Profit]] / Table2[[#This Row],[Sales Amount]]</f>
        <v>8.9297023432552247E-2</v>
      </c>
    </row>
    <row r="324" spans="1:11" hidden="1" x14ac:dyDescent="0.3">
      <c r="A324" t="s">
        <v>354</v>
      </c>
      <c r="B324" s="1">
        <v>45249</v>
      </c>
      <c r="C324" t="s">
        <v>17</v>
      </c>
      <c r="D324" t="s">
        <v>26</v>
      </c>
      <c r="E324" t="s">
        <v>27</v>
      </c>
      <c r="F324" t="s">
        <v>31</v>
      </c>
      <c r="G324">
        <v>1</v>
      </c>
      <c r="H324">
        <v>43942</v>
      </c>
      <c r="I324">
        <v>20</v>
      </c>
      <c r="J324">
        <v>4058</v>
      </c>
      <c r="K324">
        <f xml:space="preserve"> Table2[[#This Row],[Profit]] / Table2[[#This Row],[Sales Amount]]</f>
        <v>9.2349005507259566E-2</v>
      </c>
    </row>
    <row r="325" spans="1:11" hidden="1" x14ac:dyDescent="0.3">
      <c r="A325" t="s">
        <v>355</v>
      </c>
      <c r="B325" s="1">
        <v>45250</v>
      </c>
      <c r="C325" t="s">
        <v>37</v>
      </c>
      <c r="D325" t="s">
        <v>18</v>
      </c>
      <c r="E325" t="s">
        <v>27</v>
      </c>
      <c r="F325" t="s">
        <v>52</v>
      </c>
      <c r="G325">
        <v>4</v>
      </c>
      <c r="H325">
        <v>52259</v>
      </c>
      <c r="I325">
        <v>20</v>
      </c>
      <c r="J325">
        <v>3046</v>
      </c>
      <c r="K325">
        <f xml:space="preserve"> Table2[[#This Row],[Profit]] / Table2[[#This Row],[Sales Amount]]</f>
        <v>5.8286610918693429E-2</v>
      </c>
    </row>
    <row r="326" spans="1:11" hidden="1" x14ac:dyDescent="0.3">
      <c r="A326" t="s">
        <v>356</v>
      </c>
      <c r="B326" s="1">
        <v>45251</v>
      </c>
      <c r="C326" t="s">
        <v>37</v>
      </c>
      <c r="D326" t="s">
        <v>18</v>
      </c>
      <c r="E326" t="s">
        <v>19</v>
      </c>
      <c r="F326" t="s">
        <v>23</v>
      </c>
      <c r="G326">
        <v>3</v>
      </c>
      <c r="H326">
        <v>41653</v>
      </c>
      <c r="I326">
        <v>10</v>
      </c>
      <c r="J326">
        <v>4765</v>
      </c>
      <c r="K326">
        <f xml:space="preserve"> Table2[[#This Row],[Profit]] / Table2[[#This Row],[Sales Amount]]</f>
        <v>0.11439752238734305</v>
      </c>
    </row>
    <row r="327" spans="1:11" hidden="1" x14ac:dyDescent="0.3">
      <c r="A327" t="s">
        <v>357</v>
      </c>
      <c r="B327" s="1">
        <v>45252</v>
      </c>
      <c r="C327" t="s">
        <v>37</v>
      </c>
      <c r="D327" t="s">
        <v>18</v>
      </c>
      <c r="E327" t="s">
        <v>14</v>
      </c>
      <c r="F327" t="s">
        <v>34</v>
      </c>
      <c r="G327">
        <v>2</v>
      </c>
      <c r="H327">
        <v>3081</v>
      </c>
      <c r="I327">
        <v>15</v>
      </c>
      <c r="J327">
        <v>498</v>
      </c>
      <c r="K327">
        <f xml:space="preserve"> Table2[[#This Row],[Profit]] / Table2[[#This Row],[Sales Amount]]</f>
        <v>0.16163583252190847</v>
      </c>
    </row>
    <row r="328" spans="1:11" x14ac:dyDescent="0.3">
      <c r="A328" t="s">
        <v>358</v>
      </c>
      <c r="B328" s="1">
        <v>45253</v>
      </c>
      <c r="C328" t="s">
        <v>12</v>
      </c>
      <c r="D328" t="s">
        <v>40</v>
      </c>
      <c r="E328" t="s">
        <v>27</v>
      </c>
      <c r="F328" t="s">
        <v>52</v>
      </c>
      <c r="G328">
        <v>8</v>
      </c>
      <c r="H328" s="10">
        <v>52217</v>
      </c>
      <c r="I328">
        <v>10</v>
      </c>
      <c r="J328" s="10">
        <v>11570</v>
      </c>
      <c r="K328" s="13">
        <f xml:space="preserve"> Table2[[#This Row],[Profit]] / Table2[[#This Row],[Sales Amount]]</f>
        <v>0.22157534902426412</v>
      </c>
    </row>
    <row r="329" spans="1:11" hidden="1" x14ac:dyDescent="0.3">
      <c r="A329" t="s">
        <v>359</v>
      </c>
      <c r="B329" s="1">
        <v>45254</v>
      </c>
      <c r="C329" t="s">
        <v>12</v>
      </c>
      <c r="D329" t="s">
        <v>13</v>
      </c>
      <c r="E329" t="s">
        <v>14</v>
      </c>
      <c r="F329" t="s">
        <v>34</v>
      </c>
      <c r="G329">
        <v>23</v>
      </c>
      <c r="H329">
        <v>3263</v>
      </c>
      <c r="I329">
        <v>10</v>
      </c>
      <c r="J329">
        <v>598</v>
      </c>
      <c r="K329">
        <f xml:space="preserve"> Table2[[#This Row],[Profit]] / Table2[[#This Row],[Sales Amount]]</f>
        <v>0.18326693227091634</v>
      </c>
    </row>
    <row r="330" spans="1:11" x14ac:dyDescent="0.3">
      <c r="A330" t="s">
        <v>360</v>
      </c>
      <c r="B330" s="1">
        <v>45255</v>
      </c>
      <c r="C330" t="s">
        <v>17</v>
      </c>
      <c r="D330" t="s">
        <v>40</v>
      </c>
      <c r="E330" t="s">
        <v>19</v>
      </c>
      <c r="F330" t="s">
        <v>34</v>
      </c>
      <c r="G330">
        <v>9</v>
      </c>
      <c r="H330" s="10">
        <v>55980</v>
      </c>
      <c r="I330">
        <v>0</v>
      </c>
      <c r="J330" s="10">
        <v>7673</v>
      </c>
      <c r="K330" s="13">
        <f xml:space="preserve"> Table2[[#This Row],[Profit]] / Table2[[#This Row],[Sales Amount]]</f>
        <v>0.13706680957484815</v>
      </c>
    </row>
    <row r="331" spans="1:11" hidden="1" x14ac:dyDescent="0.3">
      <c r="A331" t="s">
        <v>361</v>
      </c>
      <c r="B331" s="1">
        <v>45256</v>
      </c>
      <c r="C331" t="s">
        <v>17</v>
      </c>
      <c r="D331" t="s">
        <v>13</v>
      </c>
      <c r="E331" t="s">
        <v>27</v>
      </c>
      <c r="F331" t="s">
        <v>23</v>
      </c>
      <c r="G331">
        <v>2</v>
      </c>
      <c r="H331">
        <v>39259</v>
      </c>
      <c r="I331">
        <v>20</v>
      </c>
      <c r="J331">
        <v>9446</v>
      </c>
      <c r="K331">
        <f xml:space="preserve"> Table2[[#This Row],[Profit]] / Table2[[#This Row],[Sales Amount]]</f>
        <v>0.24060724929315572</v>
      </c>
    </row>
    <row r="332" spans="1:11" hidden="1" x14ac:dyDescent="0.3">
      <c r="A332" t="s">
        <v>362</v>
      </c>
      <c r="B332" s="1">
        <v>45257</v>
      </c>
      <c r="C332" t="s">
        <v>22</v>
      </c>
      <c r="D332" t="s">
        <v>18</v>
      </c>
      <c r="E332" t="s">
        <v>14</v>
      </c>
      <c r="F332" t="s">
        <v>23</v>
      </c>
      <c r="G332">
        <v>14</v>
      </c>
      <c r="H332">
        <v>25807</v>
      </c>
      <c r="I332">
        <v>10</v>
      </c>
      <c r="J332">
        <v>5002</v>
      </c>
      <c r="K332">
        <f xml:space="preserve"> Table2[[#This Row],[Profit]] / Table2[[#This Row],[Sales Amount]]</f>
        <v>0.19382338125314838</v>
      </c>
    </row>
    <row r="333" spans="1:11" hidden="1" x14ac:dyDescent="0.3">
      <c r="A333" t="s">
        <v>363</v>
      </c>
      <c r="B333" s="1">
        <v>45258</v>
      </c>
      <c r="C333" t="s">
        <v>22</v>
      </c>
      <c r="D333" t="s">
        <v>26</v>
      </c>
      <c r="E333" t="s">
        <v>27</v>
      </c>
      <c r="F333" t="s">
        <v>23</v>
      </c>
      <c r="G333">
        <v>14</v>
      </c>
      <c r="H333">
        <v>11564</v>
      </c>
      <c r="I333">
        <v>0</v>
      </c>
      <c r="J333">
        <v>2729</v>
      </c>
      <c r="K333">
        <f xml:space="preserve"> Table2[[#This Row],[Profit]] / Table2[[#This Row],[Sales Amount]]</f>
        <v>0.23599100657212038</v>
      </c>
    </row>
    <row r="334" spans="1:11" hidden="1" x14ac:dyDescent="0.3">
      <c r="A334" t="s">
        <v>364</v>
      </c>
      <c r="B334" s="1">
        <v>45259</v>
      </c>
      <c r="C334" t="s">
        <v>17</v>
      </c>
      <c r="D334" t="s">
        <v>13</v>
      </c>
      <c r="E334" t="s">
        <v>19</v>
      </c>
      <c r="F334" t="s">
        <v>52</v>
      </c>
      <c r="G334">
        <v>4</v>
      </c>
      <c r="H334">
        <v>38048</v>
      </c>
      <c r="I334">
        <v>15</v>
      </c>
      <c r="J334">
        <v>5917</v>
      </c>
      <c r="K334">
        <f xml:space="preserve"> Table2[[#This Row],[Profit]] / Table2[[#This Row],[Sales Amount]]</f>
        <v>0.1555140874684609</v>
      </c>
    </row>
    <row r="335" spans="1:11" hidden="1" x14ac:dyDescent="0.3">
      <c r="A335" t="s">
        <v>365</v>
      </c>
      <c r="B335" s="1">
        <v>45260</v>
      </c>
      <c r="C335" t="s">
        <v>12</v>
      </c>
      <c r="D335" t="s">
        <v>30</v>
      </c>
      <c r="E335" t="s">
        <v>14</v>
      </c>
      <c r="F335" t="s">
        <v>41</v>
      </c>
      <c r="G335">
        <v>6</v>
      </c>
      <c r="H335">
        <v>37445</v>
      </c>
      <c r="I335">
        <v>10</v>
      </c>
      <c r="J335">
        <v>3811</v>
      </c>
      <c r="K335">
        <f xml:space="preserve"> Table2[[#This Row],[Profit]] / Table2[[#This Row],[Sales Amount]]</f>
        <v>0.10177593804246228</v>
      </c>
    </row>
    <row r="336" spans="1:11" hidden="1" x14ac:dyDescent="0.3">
      <c r="A336" t="s">
        <v>366</v>
      </c>
      <c r="B336" s="1">
        <v>45261</v>
      </c>
      <c r="C336" t="s">
        <v>37</v>
      </c>
      <c r="D336" t="s">
        <v>30</v>
      </c>
      <c r="E336" t="s">
        <v>19</v>
      </c>
      <c r="F336" t="s">
        <v>23</v>
      </c>
      <c r="G336">
        <v>11</v>
      </c>
      <c r="H336">
        <v>48437</v>
      </c>
      <c r="I336">
        <v>20</v>
      </c>
      <c r="J336">
        <v>2933</v>
      </c>
      <c r="K336">
        <f xml:space="preserve"> Table2[[#This Row],[Profit]] / Table2[[#This Row],[Sales Amount]]</f>
        <v>6.0552883126535499E-2</v>
      </c>
    </row>
    <row r="337" spans="1:11" hidden="1" x14ac:dyDescent="0.3">
      <c r="A337" t="s">
        <v>367</v>
      </c>
      <c r="B337" s="1">
        <v>45262</v>
      </c>
      <c r="C337" t="s">
        <v>17</v>
      </c>
      <c r="D337" t="s">
        <v>45</v>
      </c>
      <c r="E337" t="s">
        <v>19</v>
      </c>
      <c r="F337" t="s">
        <v>31</v>
      </c>
      <c r="G337">
        <v>3</v>
      </c>
      <c r="H337">
        <v>6976</v>
      </c>
      <c r="I337">
        <v>10</v>
      </c>
      <c r="J337">
        <v>1361</v>
      </c>
      <c r="K337">
        <f xml:space="preserve"> Table2[[#This Row],[Profit]] / Table2[[#This Row],[Sales Amount]]</f>
        <v>0.19509747706422018</v>
      </c>
    </row>
    <row r="338" spans="1:11" hidden="1" x14ac:dyDescent="0.3">
      <c r="A338" t="s">
        <v>368</v>
      </c>
      <c r="B338" s="1">
        <v>45263</v>
      </c>
      <c r="C338" t="s">
        <v>22</v>
      </c>
      <c r="D338" t="s">
        <v>13</v>
      </c>
      <c r="E338" t="s">
        <v>27</v>
      </c>
      <c r="F338" t="s">
        <v>52</v>
      </c>
      <c r="G338">
        <v>8</v>
      </c>
      <c r="H338">
        <v>52256</v>
      </c>
      <c r="I338">
        <v>15</v>
      </c>
      <c r="J338">
        <v>3880</v>
      </c>
      <c r="K338">
        <f xml:space="preserve"> Table2[[#This Row],[Profit]] / Table2[[#This Row],[Sales Amount]]</f>
        <v>7.4249846907532155E-2</v>
      </c>
    </row>
    <row r="339" spans="1:11" hidden="1" x14ac:dyDescent="0.3">
      <c r="A339" t="s">
        <v>369</v>
      </c>
      <c r="B339" s="1">
        <v>45264</v>
      </c>
      <c r="C339" t="s">
        <v>12</v>
      </c>
      <c r="D339" t="s">
        <v>26</v>
      </c>
      <c r="E339" t="s">
        <v>14</v>
      </c>
      <c r="F339" t="s">
        <v>23</v>
      </c>
      <c r="G339">
        <v>3</v>
      </c>
      <c r="H339">
        <v>2882</v>
      </c>
      <c r="I339">
        <v>10</v>
      </c>
      <c r="J339">
        <v>318</v>
      </c>
      <c r="K339">
        <f xml:space="preserve"> Table2[[#This Row],[Profit]] / Table2[[#This Row],[Sales Amount]]</f>
        <v>0.11034004163775156</v>
      </c>
    </row>
    <row r="340" spans="1:11" x14ac:dyDescent="0.3">
      <c r="A340" t="s">
        <v>370</v>
      </c>
      <c r="B340" s="1">
        <v>45265</v>
      </c>
      <c r="C340" t="s">
        <v>17</v>
      </c>
      <c r="D340" t="s">
        <v>40</v>
      </c>
      <c r="E340" t="s">
        <v>19</v>
      </c>
      <c r="F340" t="s">
        <v>20</v>
      </c>
      <c r="G340">
        <v>14</v>
      </c>
      <c r="H340" s="10">
        <v>50183</v>
      </c>
      <c r="I340">
        <v>20</v>
      </c>
      <c r="J340" s="10">
        <v>7853</v>
      </c>
      <c r="K340" s="13">
        <f xml:space="preserve"> Table2[[#This Row],[Profit]] / Table2[[#This Row],[Sales Amount]]</f>
        <v>0.15648725664069504</v>
      </c>
    </row>
    <row r="341" spans="1:11" hidden="1" x14ac:dyDescent="0.3">
      <c r="A341" t="s">
        <v>371</v>
      </c>
      <c r="B341" s="1">
        <v>45266</v>
      </c>
      <c r="C341" t="s">
        <v>17</v>
      </c>
      <c r="D341" t="s">
        <v>18</v>
      </c>
      <c r="E341" t="s">
        <v>19</v>
      </c>
      <c r="F341" t="s">
        <v>34</v>
      </c>
      <c r="G341">
        <v>13</v>
      </c>
      <c r="H341">
        <v>45776</v>
      </c>
      <c r="I341">
        <v>0</v>
      </c>
      <c r="J341">
        <v>7456</v>
      </c>
      <c r="K341">
        <f xml:space="preserve"> Table2[[#This Row],[Profit]] / Table2[[#This Row],[Sales Amount]]</f>
        <v>0.16288011184900383</v>
      </c>
    </row>
    <row r="342" spans="1:11" hidden="1" x14ac:dyDescent="0.3">
      <c r="A342" t="s">
        <v>372</v>
      </c>
      <c r="B342" s="1">
        <v>45267</v>
      </c>
      <c r="C342" t="s">
        <v>12</v>
      </c>
      <c r="D342" t="s">
        <v>45</v>
      </c>
      <c r="E342" t="s">
        <v>14</v>
      </c>
      <c r="F342" t="s">
        <v>31</v>
      </c>
      <c r="G342">
        <v>13</v>
      </c>
      <c r="H342">
        <v>33902</v>
      </c>
      <c r="I342">
        <v>20</v>
      </c>
      <c r="J342">
        <v>5767</v>
      </c>
      <c r="K342">
        <f xml:space="preserve"> Table2[[#This Row],[Profit]] / Table2[[#This Row],[Sales Amount]]</f>
        <v>0.17010795823255265</v>
      </c>
    </row>
    <row r="343" spans="1:11" hidden="1" x14ac:dyDescent="0.3">
      <c r="A343" t="s">
        <v>373</v>
      </c>
      <c r="B343" s="1">
        <v>45268</v>
      </c>
      <c r="C343" t="s">
        <v>17</v>
      </c>
      <c r="D343" t="s">
        <v>30</v>
      </c>
      <c r="E343" t="s">
        <v>19</v>
      </c>
      <c r="F343" t="s">
        <v>23</v>
      </c>
      <c r="G343">
        <v>2</v>
      </c>
      <c r="H343">
        <v>27446</v>
      </c>
      <c r="I343">
        <v>0</v>
      </c>
      <c r="J343">
        <v>2284</v>
      </c>
      <c r="K343">
        <f xml:space="preserve"> Table2[[#This Row],[Profit]] / Table2[[#This Row],[Sales Amount]]</f>
        <v>8.3217955257596732E-2</v>
      </c>
    </row>
    <row r="344" spans="1:11" x14ac:dyDescent="0.3">
      <c r="A344" t="s">
        <v>374</v>
      </c>
      <c r="B344" s="1">
        <v>45269</v>
      </c>
      <c r="C344" t="s">
        <v>12</v>
      </c>
      <c r="D344" t="s">
        <v>40</v>
      </c>
      <c r="E344" t="s">
        <v>19</v>
      </c>
      <c r="F344" t="s">
        <v>15</v>
      </c>
      <c r="G344">
        <v>13</v>
      </c>
      <c r="H344" s="10">
        <v>74433</v>
      </c>
      <c r="I344">
        <v>5</v>
      </c>
      <c r="J344" s="10">
        <v>9374</v>
      </c>
      <c r="K344" s="13">
        <f xml:space="preserve"> Table2[[#This Row],[Profit]] / Table2[[#This Row],[Sales Amount]]</f>
        <v>0.12593876372039284</v>
      </c>
    </row>
    <row r="345" spans="1:11" x14ac:dyDescent="0.3">
      <c r="A345" t="s">
        <v>375</v>
      </c>
      <c r="B345" s="1">
        <v>45270</v>
      </c>
      <c r="C345" t="s">
        <v>37</v>
      </c>
      <c r="D345" t="s">
        <v>40</v>
      </c>
      <c r="E345" t="s">
        <v>14</v>
      </c>
      <c r="F345" t="s">
        <v>34</v>
      </c>
      <c r="G345">
        <v>19</v>
      </c>
      <c r="H345" s="10">
        <v>22835</v>
      </c>
      <c r="I345">
        <v>20</v>
      </c>
      <c r="J345" s="10">
        <v>3960</v>
      </c>
      <c r="K345" s="13">
        <f xml:space="preserve"> Table2[[#This Row],[Profit]] / Table2[[#This Row],[Sales Amount]]</f>
        <v>0.17341799868622729</v>
      </c>
    </row>
    <row r="346" spans="1:11" hidden="1" x14ac:dyDescent="0.3">
      <c r="A346" t="s">
        <v>376</v>
      </c>
      <c r="B346" s="1">
        <v>45271</v>
      </c>
      <c r="C346" t="s">
        <v>12</v>
      </c>
      <c r="D346" t="s">
        <v>18</v>
      </c>
      <c r="E346" t="s">
        <v>14</v>
      </c>
      <c r="F346" t="s">
        <v>34</v>
      </c>
      <c r="G346">
        <v>6</v>
      </c>
      <c r="H346">
        <v>45595</v>
      </c>
      <c r="I346">
        <v>20</v>
      </c>
      <c r="J346">
        <v>11123</v>
      </c>
      <c r="K346">
        <f xml:space="preserve"> Table2[[#This Row],[Profit]] / Table2[[#This Row],[Sales Amount]]</f>
        <v>0.24395218773988375</v>
      </c>
    </row>
    <row r="347" spans="1:11" hidden="1" x14ac:dyDescent="0.3">
      <c r="A347" t="s">
        <v>377</v>
      </c>
      <c r="B347" s="1">
        <v>45272</v>
      </c>
      <c r="C347" t="s">
        <v>12</v>
      </c>
      <c r="D347" t="s">
        <v>13</v>
      </c>
      <c r="E347" t="s">
        <v>14</v>
      </c>
      <c r="F347" t="s">
        <v>23</v>
      </c>
      <c r="G347">
        <v>16</v>
      </c>
      <c r="H347">
        <v>27697</v>
      </c>
      <c r="I347">
        <v>15</v>
      </c>
      <c r="J347">
        <v>5415</v>
      </c>
      <c r="K347">
        <f xml:space="preserve"> Table2[[#This Row],[Profit]] / Table2[[#This Row],[Sales Amount]]</f>
        <v>0.19550853883092031</v>
      </c>
    </row>
    <row r="348" spans="1:11" hidden="1" x14ac:dyDescent="0.3">
      <c r="A348" t="s">
        <v>378</v>
      </c>
      <c r="B348" s="1">
        <v>45273</v>
      </c>
      <c r="C348" t="s">
        <v>12</v>
      </c>
      <c r="D348" t="s">
        <v>30</v>
      </c>
      <c r="E348" t="s">
        <v>14</v>
      </c>
      <c r="F348" t="s">
        <v>41</v>
      </c>
      <c r="G348">
        <v>2</v>
      </c>
      <c r="H348">
        <v>22510</v>
      </c>
      <c r="I348">
        <v>10</v>
      </c>
      <c r="J348">
        <v>5279</v>
      </c>
      <c r="K348">
        <f xml:space="preserve"> Table2[[#This Row],[Profit]] / Table2[[#This Row],[Sales Amount]]</f>
        <v>0.23451799200355397</v>
      </c>
    </row>
    <row r="349" spans="1:11" hidden="1" x14ac:dyDescent="0.3">
      <c r="A349" t="s">
        <v>379</v>
      </c>
      <c r="B349" s="1">
        <v>45274</v>
      </c>
      <c r="C349" t="s">
        <v>17</v>
      </c>
      <c r="D349" t="s">
        <v>26</v>
      </c>
      <c r="E349" t="s">
        <v>27</v>
      </c>
      <c r="F349" t="s">
        <v>28</v>
      </c>
      <c r="G349">
        <v>8</v>
      </c>
      <c r="H349">
        <v>24623</v>
      </c>
      <c r="I349">
        <v>0</v>
      </c>
      <c r="J349">
        <v>4984</v>
      </c>
      <c r="K349">
        <f xml:space="preserve"> Table2[[#This Row],[Profit]] / Table2[[#This Row],[Sales Amount]]</f>
        <v>0.20241237867034886</v>
      </c>
    </row>
    <row r="350" spans="1:11" x14ac:dyDescent="0.3">
      <c r="A350" t="s">
        <v>380</v>
      </c>
      <c r="B350" s="1">
        <v>45275</v>
      </c>
      <c r="C350" t="s">
        <v>17</v>
      </c>
      <c r="D350" t="s">
        <v>40</v>
      </c>
      <c r="E350" t="s">
        <v>14</v>
      </c>
      <c r="F350" t="s">
        <v>41</v>
      </c>
      <c r="G350">
        <v>17</v>
      </c>
      <c r="H350" s="10">
        <v>3390</v>
      </c>
      <c r="I350">
        <v>0</v>
      </c>
      <c r="J350" s="10">
        <v>570</v>
      </c>
      <c r="K350" s="13">
        <f xml:space="preserve"> Table2[[#This Row],[Profit]] / Table2[[#This Row],[Sales Amount]]</f>
        <v>0.16814159292035399</v>
      </c>
    </row>
    <row r="351" spans="1:11" hidden="1" x14ac:dyDescent="0.3">
      <c r="A351" t="s">
        <v>381</v>
      </c>
      <c r="B351" s="1">
        <v>45276</v>
      </c>
      <c r="C351" t="s">
        <v>12</v>
      </c>
      <c r="D351" t="s">
        <v>18</v>
      </c>
      <c r="E351" t="s">
        <v>27</v>
      </c>
      <c r="F351" t="s">
        <v>23</v>
      </c>
      <c r="G351">
        <v>23</v>
      </c>
      <c r="H351">
        <v>8526</v>
      </c>
      <c r="I351">
        <v>15</v>
      </c>
      <c r="J351">
        <v>753</v>
      </c>
      <c r="K351">
        <f xml:space="preserve"> Table2[[#This Row],[Profit]] / Table2[[#This Row],[Sales Amount]]</f>
        <v>8.8318085855031661E-2</v>
      </c>
    </row>
    <row r="352" spans="1:11" hidden="1" x14ac:dyDescent="0.3">
      <c r="A352" t="s">
        <v>382</v>
      </c>
      <c r="B352" s="1">
        <v>45277</v>
      </c>
      <c r="C352" t="s">
        <v>17</v>
      </c>
      <c r="D352" t="s">
        <v>26</v>
      </c>
      <c r="E352" t="s">
        <v>27</v>
      </c>
      <c r="F352" t="s">
        <v>34</v>
      </c>
      <c r="G352">
        <v>2</v>
      </c>
      <c r="H352">
        <v>65425</v>
      </c>
      <c r="I352">
        <v>15</v>
      </c>
      <c r="J352">
        <v>11994</v>
      </c>
      <c r="K352">
        <f xml:space="preserve"> Table2[[#This Row],[Profit]] / Table2[[#This Row],[Sales Amount]]</f>
        <v>0.18332441727168514</v>
      </c>
    </row>
    <row r="353" spans="1:11" hidden="1" x14ac:dyDescent="0.3">
      <c r="A353" t="s">
        <v>383</v>
      </c>
      <c r="B353" s="1">
        <v>45278</v>
      </c>
      <c r="C353" t="s">
        <v>22</v>
      </c>
      <c r="D353" t="s">
        <v>13</v>
      </c>
      <c r="E353" t="s">
        <v>27</v>
      </c>
      <c r="F353" t="s">
        <v>31</v>
      </c>
      <c r="G353">
        <v>10</v>
      </c>
      <c r="H353">
        <v>69342</v>
      </c>
      <c r="I353">
        <v>10</v>
      </c>
      <c r="J353">
        <v>12112</v>
      </c>
      <c r="K353">
        <f xml:space="preserve"> Table2[[#This Row],[Profit]] / Table2[[#This Row],[Sales Amount]]</f>
        <v>0.1746704738830723</v>
      </c>
    </row>
    <row r="354" spans="1:11" hidden="1" x14ac:dyDescent="0.3">
      <c r="A354" t="s">
        <v>384</v>
      </c>
      <c r="B354" s="1">
        <v>45279</v>
      </c>
      <c r="C354" t="s">
        <v>22</v>
      </c>
      <c r="D354" t="s">
        <v>30</v>
      </c>
      <c r="E354" t="s">
        <v>19</v>
      </c>
      <c r="F354" t="s">
        <v>15</v>
      </c>
      <c r="G354">
        <v>16</v>
      </c>
      <c r="H354">
        <v>34165</v>
      </c>
      <c r="I354">
        <v>10</v>
      </c>
      <c r="J354">
        <v>5824</v>
      </c>
      <c r="K354">
        <f xml:space="preserve"> Table2[[#This Row],[Profit]] / Table2[[#This Row],[Sales Amount]]</f>
        <v>0.17046685204156301</v>
      </c>
    </row>
    <row r="355" spans="1:11" hidden="1" x14ac:dyDescent="0.3">
      <c r="A355" t="s">
        <v>385</v>
      </c>
      <c r="B355" s="1">
        <v>45280</v>
      </c>
      <c r="C355" t="s">
        <v>17</v>
      </c>
      <c r="D355" t="s">
        <v>13</v>
      </c>
      <c r="E355" t="s">
        <v>27</v>
      </c>
      <c r="F355" t="s">
        <v>31</v>
      </c>
      <c r="G355">
        <v>6</v>
      </c>
      <c r="H355">
        <v>9777</v>
      </c>
      <c r="I355">
        <v>20</v>
      </c>
      <c r="J355">
        <v>1446</v>
      </c>
      <c r="K355">
        <f xml:space="preserve"> Table2[[#This Row],[Profit]] / Table2[[#This Row],[Sales Amount]]</f>
        <v>0.14789812826020252</v>
      </c>
    </row>
    <row r="356" spans="1:11" x14ac:dyDescent="0.3">
      <c r="A356" t="s">
        <v>386</v>
      </c>
      <c r="B356" s="1">
        <v>45281</v>
      </c>
      <c r="C356" t="s">
        <v>17</v>
      </c>
      <c r="D356" t="s">
        <v>40</v>
      </c>
      <c r="E356" t="s">
        <v>27</v>
      </c>
      <c r="F356" t="s">
        <v>31</v>
      </c>
      <c r="G356">
        <v>2</v>
      </c>
      <c r="H356" s="10">
        <v>42739</v>
      </c>
      <c r="I356">
        <v>5</v>
      </c>
      <c r="J356" s="10">
        <v>6655</v>
      </c>
      <c r="K356" s="13">
        <f xml:space="preserve"> Table2[[#This Row],[Profit]] / Table2[[#This Row],[Sales Amount]]</f>
        <v>0.15571258101499802</v>
      </c>
    </row>
    <row r="357" spans="1:11" hidden="1" x14ac:dyDescent="0.3">
      <c r="A357" t="s">
        <v>387</v>
      </c>
      <c r="B357" s="1">
        <v>45282</v>
      </c>
      <c r="C357" t="s">
        <v>12</v>
      </c>
      <c r="D357" t="s">
        <v>26</v>
      </c>
      <c r="E357" t="s">
        <v>19</v>
      </c>
      <c r="F357" t="s">
        <v>34</v>
      </c>
      <c r="G357">
        <v>2</v>
      </c>
      <c r="H357">
        <v>48164</v>
      </c>
      <c r="I357">
        <v>10</v>
      </c>
      <c r="J357">
        <v>5629</v>
      </c>
      <c r="K357">
        <f xml:space="preserve"> Table2[[#This Row],[Profit]] / Table2[[#This Row],[Sales Amount]]</f>
        <v>0.1168715222988124</v>
      </c>
    </row>
    <row r="358" spans="1:11" hidden="1" x14ac:dyDescent="0.3">
      <c r="A358" t="s">
        <v>388</v>
      </c>
      <c r="B358" s="1">
        <v>45283</v>
      </c>
      <c r="C358" t="s">
        <v>37</v>
      </c>
      <c r="D358" t="s">
        <v>26</v>
      </c>
      <c r="E358" t="s">
        <v>19</v>
      </c>
      <c r="F358" t="s">
        <v>41</v>
      </c>
      <c r="G358">
        <v>13</v>
      </c>
      <c r="H358">
        <v>48508</v>
      </c>
      <c r="I358">
        <v>15</v>
      </c>
      <c r="J358">
        <v>7463</v>
      </c>
      <c r="K358">
        <f xml:space="preserve"> Table2[[#This Row],[Profit]] / Table2[[#This Row],[Sales Amount]]</f>
        <v>0.15385091118990682</v>
      </c>
    </row>
    <row r="359" spans="1:11" hidden="1" x14ac:dyDescent="0.3">
      <c r="A359" t="s">
        <v>389</v>
      </c>
      <c r="B359" s="1">
        <v>45284</v>
      </c>
      <c r="C359" t="s">
        <v>17</v>
      </c>
      <c r="D359" t="s">
        <v>26</v>
      </c>
      <c r="E359" t="s">
        <v>19</v>
      </c>
      <c r="F359" t="s">
        <v>15</v>
      </c>
      <c r="G359">
        <v>24</v>
      </c>
      <c r="H359">
        <v>15183</v>
      </c>
      <c r="I359">
        <v>10</v>
      </c>
      <c r="J359">
        <v>1359</v>
      </c>
      <c r="K359">
        <f xml:space="preserve"> Table2[[#This Row],[Profit]] / Table2[[#This Row],[Sales Amount]]</f>
        <v>8.9508002371072912E-2</v>
      </c>
    </row>
    <row r="360" spans="1:11" x14ac:dyDescent="0.3">
      <c r="A360" t="s">
        <v>390</v>
      </c>
      <c r="B360" s="1">
        <v>45285</v>
      </c>
      <c r="C360" t="s">
        <v>22</v>
      </c>
      <c r="D360" t="s">
        <v>40</v>
      </c>
      <c r="E360" t="s">
        <v>14</v>
      </c>
      <c r="F360" t="s">
        <v>52</v>
      </c>
      <c r="G360">
        <v>15</v>
      </c>
      <c r="H360" s="10">
        <v>1170</v>
      </c>
      <c r="I360">
        <v>0</v>
      </c>
      <c r="J360" s="10">
        <v>246</v>
      </c>
      <c r="K360" s="13">
        <f xml:space="preserve"> Table2[[#This Row],[Profit]] / Table2[[#This Row],[Sales Amount]]</f>
        <v>0.21025641025641026</v>
      </c>
    </row>
    <row r="361" spans="1:11" x14ac:dyDescent="0.3">
      <c r="A361" t="s">
        <v>391</v>
      </c>
      <c r="B361" s="1">
        <v>45286</v>
      </c>
      <c r="C361" t="s">
        <v>12</v>
      </c>
      <c r="D361" t="s">
        <v>40</v>
      </c>
      <c r="E361" t="s">
        <v>19</v>
      </c>
      <c r="F361" t="s">
        <v>20</v>
      </c>
      <c r="G361">
        <v>2</v>
      </c>
      <c r="H361" s="10">
        <v>18389</v>
      </c>
      <c r="I361">
        <v>5</v>
      </c>
      <c r="J361" s="10">
        <v>1602</v>
      </c>
      <c r="K361" s="13">
        <f xml:space="preserve"> Table2[[#This Row],[Profit]] / Table2[[#This Row],[Sales Amount]]</f>
        <v>8.7117298384904021E-2</v>
      </c>
    </row>
    <row r="362" spans="1:11" hidden="1" x14ac:dyDescent="0.3">
      <c r="A362" t="s">
        <v>392</v>
      </c>
      <c r="B362" s="1">
        <v>45287</v>
      </c>
      <c r="C362" t="s">
        <v>17</v>
      </c>
      <c r="D362" t="s">
        <v>13</v>
      </c>
      <c r="E362" t="s">
        <v>19</v>
      </c>
      <c r="F362" t="s">
        <v>34</v>
      </c>
      <c r="G362">
        <v>7</v>
      </c>
      <c r="H362">
        <v>56112</v>
      </c>
      <c r="I362">
        <v>20</v>
      </c>
      <c r="J362">
        <v>3759</v>
      </c>
      <c r="K362">
        <f xml:space="preserve"> Table2[[#This Row],[Profit]] / Table2[[#This Row],[Sales Amount]]</f>
        <v>6.699101796407185E-2</v>
      </c>
    </row>
    <row r="363" spans="1:11" hidden="1" x14ac:dyDescent="0.3">
      <c r="A363" t="s">
        <v>393</v>
      </c>
      <c r="B363" s="1">
        <v>45288</v>
      </c>
      <c r="C363" t="s">
        <v>22</v>
      </c>
      <c r="D363" t="s">
        <v>45</v>
      </c>
      <c r="E363" t="s">
        <v>27</v>
      </c>
      <c r="F363" t="s">
        <v>23</v>
      </c>
      <c r="G363">
        <v>3</v>
      </c>
      <c r="H363">
        <v>45035</v>
      </c>
      <c r="I363">
        <v>0</v>
      </c>
      <c r="J363">
        <v>6181</v>
      </c>
      <c r="K363">
        <f xml:space="preserve"> Table2[[#This Row],[Profit]] / Table2[[#This Row],[Sales Amount]]</f>
        <v>0.13724880648384591</v>
      </c>
    </row>
    <row r="364" spans="1:11" hidden="1" x14ac:dyDescent="0.3">
      <c r="A364" t="s">
        <v>394</v>
      </c>
      <c r="B364" s="1">
        <v>45289</v>
      </c>
      <c r="C364" t="s">
        <v>22</v>
      </c>
      <c r="D364" t="s">
        <v>13</v>
      </c>
      <c r="E364" t="s">
        <v>19</v>
      </c>
      <c r="F364" t="s">
        <v>52</v>
      </c>
      <c r="G364">
        <v>8</v>
      </c>
      <c r="H364">
        <v>54819</v>
      </c>
      <c r="I364">
        <v>0</v>
      </c>
      <c r="J364">
        <v>9958</v>
      </c>
      <c r="K364">
        <f xml:space="preserve"> Table2[[#This Row],[Profit]] / Table2[[#This Row],[Sales Amount]]</f>
        <v>0.18165234681406081</v>
      </c>
    </row>
    <row r="365" spans="1:11" hidden="1" x14ac:dyDescent="0.3">
      <c r="A365" t="s">
        <v>395</v>
      </c>
      <c r="B365" s="1">
        <v>45290</v>
      </c>
      <c r="C365" t="s">
        <v>37</v>
      </c>
      <c r="D365" t="s">
        <v>30</v>
      </c>
      <c r="E365" t="s">
        <v>14</v>
      </c>
      <c r="F365" t="s">
        <v>20</v>
      </c>
      <c r="G365">
        <v>23</v>
      </c>
      <c r="H365">
        <v>22139</v>
      </c>
      <c r="I365">
        <v>5</v>
      </c>
      <c r="J365">
        <v>3045</v>
      </c>
      <c r="K365">
        <f xml:space="preserve"> Table2[[#This Row],[Profit]] / Table2[[#This Row],[Sales Amount]]</f>
        <v>0.1375400876281675</v>
      </c>
    </row>
    <row r="366" spans="1:11" hidden="1" x14ac:dyDescent="0.3">
      <c r="A366" t="s">
        <v>396</v>
      </c>
      <c r="B366" s="1">
        <v>45291</v>
      </c>
      <c r="C366" t="s">
        <v>12</v>
      </c>
      <c r="D366" t="s">
        <v>18</v>
      </c>
      <c r="E366" t="s">
        <v>19</v>
      </c>
      <c r="F366" t="s">
        <v>23</v>
      </c>
      <c r="G366">
        <v>14</v>
      </c>
      <c r="H366">
        <v>65212</v>
      </c>
      <c r="I366">
        <v>20</v>
      </c>
      <c r="J366">
        <v>6870</v>
      </c>
      <c r="K366">
        <f xml:space="preserve"> Table2[[#This Row],[Profit]] / Table2[[#This Row],[Sales Amount]]</f>
        <v>0.10534870882659633</v>
      </c>
    </row>
    <row r="367" spans="1:11" hidden="1" x14ac:dyDescent="0.3">
      <c r="A367" t="s">
        <v>397</v>
      </c>
      <c r="B367" s="1">
        <v>45292</v>
      </c>
      <c r="C367" t="s">
        <v>12</v>
      </c>
      <c r="D367" t="s">
        <v>26</v>
      </c>
      <c r="E367" t="s">
        <v>14</v>
      </c>
      <c r="F367" t="s">
        <v>31</v>
      </c>
      <c r="G367">
        <v>24</v>
      </c>
      <c r="H367">
        <v>17133</v>
      </c>
      <c r="I367">
        <v>15</v>
      </c>
      <c r="J367">
        <v>2769</v>
      </c>
      <c r="K367">
        <f xml:space="preserve"> Table2[[#This Row],[Profit]] / Table2[[#This Row],[Sales Amount]]</f>
        <v>0.16161793030992821</v>
      </c>
    </row>
    <row r="368" spans="1:11" hidden="1" x14ac:dyDescent="0.3">
      <c r="A368" t="s">
        <v>398</v>
      </c>
      <c r="B368" s="1">
        <v>45293</v>
      </c>
      <c r="C368" t="s">
        <v>37</v>
      </c>
      <c r="D368" t="s">
        <v>45</v>
      </c>
      <c r="E368" t="s">
        <v>19</v>
      </c>
      <c r="F368" t="s">
        <v>28</v>
      </c>
      <c r="G368">
        <v>23</v>
      </c>
      <c r="H368">
        <v>35160</v>
      </c>
      <c r="I368">
        <v>20</v>
      </c>
      <c r="J368">
        <v>4198</v>
      </c>
      <c r="K368">
        <f xml:space="preserve"> Table2[[#This Row],[Profit]] / Table2[[#This Row],[Sales Amount]]</f>
        <v>0.11939704209328783</v>
      </c>
    </row>
    <row r="369" spans="1:11" hidden="1" x14ac:dyDescent="0.3">
      <c r="A369" t="s">
        <v>399</v>
      </c>
      <c r="B369" s="1">
        <v>45294</v>
      </c>
      <c r="C369" t="s">
        <v>37</v>
      </c>
      <c r="D369" t="s">
        <v>18</v>
      </c>
      <c r="E369" t="s">
        <v>19</v>
      </c>
      <c r="F369" t="s">
        <v>23</v>
      </c>
      <c r="G369">
        <v>22</v>
      </c>
      <c r="H369">
        <v>69475</v>
      </c>
      <c r="I369">
        <v>10</v>
      </c>
      <c r="J369">
        <v>16435</v>
      </c>
      <c r="K369">
        <f xml:space="preserve"> Table2[[#This Row],[Profit]] / Table2[[#This Row],[Sales Amount]]</f>
        <v>0.23655991363799928</v>
      </c>
    </row>
    <row r="370" spans="1:11" hidden="1" x14ac:dyDescent="0.3">
      <c r="A370" t="s">
        <v>400</v>
      </c>
      <c r="B370" s="1">
        <v>45295</v>
      </c>
      <c r="C370" t="s">
        <v>12</v>
      </c>
      <c r="D370" t="s">
        <v>45</v>
      </c>
      <c r="E370" t="s">
        <v>19</v>
      </c>
      <c r="F370" t="s">
        <v>15</v>
      </c>
      <c r="G370">
        <v>7</v>
      </c>
      <c r="H370">
        <v>32672</v>
      </c>
      <c r="I370">
        <v>0</v>
      </c>
      <c r="J370">
        <v>7662</v>
      </c>
      <c r="K370">
        <f xml:space="preserve"> Table2[[#This Row],[Profit]] / Table2[[#This Row],[Sales Amount]]</f>
        <v>0.23451273261508326</v>
      </c>
    </row>
    <row r="371" spans="1:11" hidden="1" x14ac:dyDescent="0.3">
      <c r="A371" t="s">
        <v>401</v>
      </c>
      <c r="B371" s="1">
        <v>45296</v>
      </c>
      <c r="C371" t="s">
        <v>12</v>
      </c>
      <c r="D371" t="s">
        <v>13</v>
      </c>
      <c r="E371" t="s">
        <v>19</v>
      </c>
      <c r="F371" t="s">
        <v>15</v>
      </c>
      <c r="G371">
        <v>21</v>
      </c>
      <c r="H371">
        <v>59697</v>
      </c>
      <c r="I371">
        <v>10</v>
      </c>
      <c r="J371">
        <v>8982</v>
      </c>
      <c r="K371">
        <f xml:space="preserve"> Table2[[#This Row],[Profit]] / Table2[[#This Row],[Sales Amount]]</f>
        <v>0.15045982210161316</v>
      </c>
    </row>
    <row r="372" spans="1:11" x14ac:dyDescent="0.3">
      <c r="A372" t="s">
        <v>402</v>
      </c>
      <c r="B372" s="1">
        <v>45297</v>
      </c>
      <c r="C372" t="s">
        <v>17</v>
      </c>
      <c r="D372" t="s">
        <v>40</v>
      </c>
      <c r="E372" t="s">
        <v>14</v>
      </c>
      <c r="F372" t="s">
        <v>28</v>
      </c>
      <c r="G372">
        <v>7</v>
      </c>
      <c r="H372" s="10">
        <v>59347</v>
      </c>
      <c r="I372">
        <v>15</v>
      </c>
      <c r="J372" s="10">
        <v>6859</v>
      </c>
      <c r="K372" s="13">
        <f xml:space="preserve"> Table2[[#This Row],[Profit]] / Table2[[#This Row],[Sales Amount]]</f>
        <v>0.11557450250223263</v>
      </c>
    </row>
    <row r="373" spans="1:11" hidden="1" x14ac:dyDescent="0.3">
      <c r="A373" t="s">
        <v>403</v>
      </c>
      <c r="B373" s="1">
        <v>45298</v>
      </c>
      <c r="C373" t="s">
        <v>17</v>
      </c>
      <c r="D373" t="s">
        <v>26</v>
      </c>
      <c r="E373" t="s">
        <v>14</v>
      </c>
      <c r="F373" t="s">
        <v>52</v>
      </c>
      <c r="G373">
        <v>1</v>
      </c>
      <c r="H373">
        <v>12077</v>
      </c>
      <c r="I373">
        <v>10</v>
      </c>
      <c r="J373">
        <v>2384</v>
      </c>
      <c r="K373">
        <f xml:space="preserve"> Table2[[#This Row],[Profit]] / Table2[[#This Row],[Sales Amount]]</f>
        <v>0.19740001656040407</v>
      </c>
    </row>
    <row r="374" spans="1:11" hidden="1" x14ac:dyDescent="0.3">
      <c r="A374" t="s">
        <v>404</v>
      </c>
      <c r="B374" s="1">
        <v>45299</v>
      </c>
      <c r="C374" t="s">
        <v>37</v>
      </c>
      <c r="D374" t="s">
        <v>13</v>
      </c>
      <c r="E374" t="s">
        <v>27</v>
      </c>
      <c r="F374" t="s">
        <v>20</v>
      </c>
      <c r="G374">
        <v>17</v>
      </c>
      <c r="H374">
        <v>20676</v>
      </c>
      <c r="I374">
        <v>20</v>
      </c>
      <c r="J374">
        <v>1185</v>
      </c>
      <c r="K374">
        <f xml:space="preserve"> Table2[[#This Row],[Profit]] / Table2[[#This Row],[Sales Amount]]</f>
        <v>5.7312826465467211E-2</v>
      </c>
    </row>
    <row r="375" spans="1:11" hidden="1" x14ac:dyDescent="0.3">
      <c r="A375" t="s">
        <v>405</v>
      </c>
      <c r="B375" s="1">
        <v>45300</v>
      </c>
      <c r="C375" t="s">
        <v>17</v>
      </c>
      <c r="D375" t="s">
        <v>18</v>
      </c>
      <c r="E375" t="s">
        <v>14</v>
      </c>
      <c r="F375" t="s">
        <v>23</v>
      </c>
      <c r="G375">
        <v>9</v>
      </c>
      <c r="H375">
        <v>44886</v>
      </c>
      <c r="I375">
        <v>10</v>
      </c>
      <c r="J375">
        <v>6506</v>
      </c>
      <c r="K375">
        <f xml:space="preserve"> Table2[[#This Row],[Profit]] / Table2[[#This Row],[Sales Amount]]</f>
        <v>0.14494497170609991</v>
      </c>
    </row>
    <row r="376" spans="1:11" hidden="1" x14ac:dyDescent="0.3">
      <c r="A376" t="s">
        <v>406</v>
      </c>
      <c r="B376" s="1">
        <v>45301</v>
      </c>
      <c r="C376" t="s">
        <v>22</v>
      </c>
      <c r="D376" t="s">
        <v>18</v>
      </c>
      <c r="E376" t="s">
        <v>19</v>
      </c>
      <c r="F376" t="s">
        <v>15</v>
      </c>
      <c r="G376">
        <v>21</v>
      </c>
      <c r="H376">
        <v>64472</v>
      </c>
      <c r="I376">
        <v>15</v>
      </c>
      <c r="J376">
        <v>7560</v>
      </c>
      <c r="K376">
        <f xml:space="preserve"> Table2[[#This Row],[Profit]] / Table2[[#This Row],[Sales Amount]]</f>
        <v>0.11726020598089093</v>
      </c>
    </row>
    <row r="377" spans="1:11" hidden="1" x14ac:dyDescent="0.3">
      <c r="A377" t="s">
        <v>407</v>
      </c>
      <c r="B377" s="1">
        <v>45302</v>
      </c>
      <c r="C377" t="s">
        <v>17</v>
      </c>
      <c r="D377" t="s">
        <v>18</v>
      </c>
      <c r="E377" t="s">
        <v>27</v>
      </c>
      <c r="F377" t="s">
        <v>52</v>
      </c>
      <c r="G377">
        <v>13</v>
      </c>
      <c r="H377">
        <v>41503</v>
      </c>
      <c r="I377">
        <v>15</v>
      </c>
      <c r="J377">
        <v>9716</v>
      </c>
      <c r="K377">
        <f xml:space="preserve"> Table2[[#This Row],[Profit]] / Table2[[#This Row],[Sales Amount]]</f>
        <v>0.23410355877888345</v>
      </c>
    </row>
    <row r="378" spans="1:11" hidden="1" x14ac:dyDescent="0.3">
      <c r="A378" t="s">
        <v>408</v>
      </c>
      <c r="B378" s="1">
        <v>45303</v>
      </c>
      <c r="C378" t="s">
        <v>17</v>
      </c>
      <c r="D378" t="s">
        <v>18</v>
      </c>
      <c r="E378" t="s">
        <v>27</v>
      </c>
      <c r="F378" t="s">
        <v>28</v>
      </c>
      <c r="G378">
        <v>21</v>
      </c>
      <c r="H378">
        <v>20496</v>
      </c>
      <c r="I378">
        <v>15</v>
      </c>
      <c r="J378">
        <v>1074</v>
      </c>
      <c r="K378">
        <f xml:space="preserve"> Table2[[#This Row],[Profit]] / Table2[[#This Row],[Sales Amount]]</f>
        <v>5.2400468384074944E-2</v>
      </c>
    </row>
    <row r="379" spans="1:11" hidden="1" x14ac:dyDescent="0.3">
      <c r="A379" t="s">
        <v>409</v>
      </c>
      <c r="B379" s="1">
        <v>45304</v>
      </c>
      <c r="C379" t="s">
        <v>22</v>
      </c>
      <c r="D379" t="s">
        <v>18</v>
      </c>
      <c r="E379" t="s">
        <v>27</v>
      </c>
      <c r="F379" t="s">
        <v>41</v>
      </c>
      <c r="G379">
        <v>19</v>
      </c>
      <c r="H379">
        <v>36431</v>
      </c>
      <c r="I379">
        <v>20</v>
      </c>
      <c r="J379">
        <v>5849</v>
      </c>
      <c r="K379">
        <f xml:space="preserve"> Table2[[#This Row],[Profit]] / Table2[[#This Row],[Sales Amount]]</f>
        <v>0.16055008097499382</v>
      </c>
    </row>
    <row r="380" spans="1:11" hidden="1" x14ac:dyDescent="0.3">
      <c r="A380" t="s">
        <v>410</v>
      </c>
      <c r="B380" s="1">
        <v>45305</v>
      </c>
      <c r="C380" t="s">
        <v>37</v>
      </c>
      <c r="D380" t="s">
        <v>45</v>
      </c>
      <c r="E380" t="s">
        <v>19</v>
      </c>
      <c r="F380" t="s">
        <v>34</v>
      </c>
      <c r="G380">
        <v>21</v>
      </c>
      <c r="H380">
        <v>36210</v>
      </c>
      <c r="I380">
        <v>15</v>
      </c>
      <c r="J380">
        <v>7174</v>
      </c>
      <c r="K380">
        <f xml:space="preserve"> Table2[[#This Row],[Profit]] / Table2[[#This Row],[Sales Amount]]</f>
        <v>0.19812206572769953</v>
      </c>
    </row>
    <row r="381" spans="1:11" hidden="1" x14ac:dyDescent="0.3">
      <c r="A381" t="s">
        <v>411</v>
      </c>
      <c r="B381" s="1">
        <v>45306</v>
      </c>
      <c r="C381" t="s">
        <v>22</v>
      </c>
      <c r="D381" t="s">
        <v>13</v>
      </c>
      <c r="E381" t="s">
        <v>14</v>
      </c>
      <c r="F381" t="s">
        <v>41</v>
      </c>
      <c r="G381">
        <v>19</v>
      </c>
      <c r="H381">
        <v>35193</v>
      </c>
      <c r="I381">
        <v>0</v>
      </c>
      <c r="J381">
        <v>5173</v>
      </c>
      <c r="K381">
        <f xml:space="preserve"> Table2[[#This Row],[Profit]] / Table2[[#This Row],[Sales Amount]]</f>
        <v>0.1469894581308783</v>
      </c>
    </row>
    <row r="382" spans="1:11" hidden="1" x14ac:dyDescent="0.3">
      <c r="A382" t="s">
        <v>412</v>
      </c>
      <c r="B382" s="1">
        <v>45307</v>
      </c>
      <c r="C382" t="s">
        <v>17</v>
      </c>
      <c r="D382" t="s">
        <v>26</v>
      </c>
      <c r="E382" t="s">
        <v>19</v>
      </c>
      <c r="F382" t="s">
        <v>41</v>
      </c>
      <c r="G382">
        <v>22</v>
      </c>
      <c r="H382">
        <v>36240</v>
      </c>
      <c r="I382">
        <v>15</v>
      </c>
      <c r="J382">
        <v>2431</v>
      </c>
      <c r="K382">
        <f xml:space="preserve"> Table2[[#This Row],[Profit]] / Table2[[#This Row],[Sales Amount]]</f>
        <v>6.708057395143488E-2</v>
      </c>
    </row>
    <row r="383" spans="1:11" x14ac:dyDescent="0.3">
      <c r="A383" t="s">
        <v>413</v>
      </c>
      <c r="B383" s="1">
        <v>45308</v>
      </c>
      <c r="C383" t="s">
        <v>37</v>
      </c>
      <c r="D383" t="s">
        <v>40</v>
      </c>
      <c r="E383" t="s">
        <v>27</v>
      </c>
      <c r="F383" t="s">
        <v>15</v>
      </c>
      <c r="G383">
        <v>17</v>
      </c>
      <c r="H383" s="10">
        <v>17874</v>
      </c>
      <c r="I383">
        <v>10</v>
      </c>
      <c r="J383" s="10">
        <v>4370</v>
      </c>
      <c r="K383" s="13">
        <f xml:space="preserve"> Table2[[#This Row],[Profit]] / Table2[[#This Row],[Sales Amount]]</f>
        <v>0.2444892021931297</v>
      </c>
    </row>
    <row r="384" spans="1:11" x14ac:dyDescent="0.3">
      <c r="A384" t="s">
        <v>414</v>
      </c>
      <c r="B384" s="1">
        <v>45309</v>
      </c>
      <c r="C384" t="s">
        <v>17</v>
      </c>
      <c r="D384" t="s">
        <v>40</v>
      </c>
      <c r="E384" t="s">
        <v>19</v>
      </c>
      <c r="F384" t="s">
        <v>31</v>
      </c>
      <c r="G384">
        <v>23</v>
      </c>
      <c r="H384" s="10">
        <v>46413</v>
      </c>
      <c r="I384">
        <v>10</v>
      </c>
      <c r="J384" s="10">
        <v>7129</v>
      </c>
      <c r="K384" s="13">
        <f xml:space="preserve"> Table2[[#This Row],[Profit]] / Table2[[#This Row],[Sales Amount]]</f>
        <v>0.15359920711869518</v>
      </c>
    </row>
    <row r="385" spans="1:11" hidden="1" x14ac:dyDescent="0.3">
      <c r="A385" t="s">
        <v>415</v>
      </c>
      <c r="B385" s="1">
        <v>45310</v>
      </c>
      <c r="C385" t="s">
        <v>22</v>
      </c>
      <c r="D385" t="s">
        <v>13</v>
      </c>
      <c r="E385" t="s">
        <v>19</v>
      </c>
      <c r="F385" t="s">
        <v>31</v>
      </c>
      <c r="G385">
        <v>23</v>
      </c>
      <c r="H385">
        <v>66525</v>
      </c>
      <c r="I385">
        <v>10</v>
      </c>
      <c r="J385">
        <v>11497</v>
      </c>
      <c r="K385">
        <f xml:space="preserve"> Table2[[#This Row],[Profit]] / Table2[[#This Row],[Sales Amount]]</f>
        <v>0.17282224727546036</v>
      </c>
    </row>
    <row r="386" spans="1:11" hidden="1" x14ac:dyDescent="0.3">
      <c r="A386" t="s">
        <v>416</v>
      </c>
      <c r="B386" s="1">
        <v>45311</v>
      </c>
      <c r="C386" t="s">
        <v>22</v>
      </c>
      <c r="D386" t="s">
        <v>13</v>
      </c>
      <c r="E386" t="s">
        <v>14</v>
      </c>
      <c r="F386" t="s">
        <v>28</v>
      </c>
      <c r="G386">
        <v>10</v>
      </c>
      <c r="H386">
        <v>45016</v>
      </c>
      <c r="I386">
        <v>20</v>
      </c>
      <c r="J386">
        <v>4381</v>
      </c>
      <c r="K386">
        <f xml:space="preserve"> Table2[[#This Row],[Profit]] / Table2[[#This Row],[Sales Amount]]</f>
        <v>9.732095255020437E-2</v>
      </c>
    </row>
    <row r="387" spans="1:11" x14ac:dyDescent="0.3">
      <c r="A387" t="s">
        <v>417</v>
      </c>
      <c r="B387" s="1">
        <v>45312</v>
      </c>
      <c r="C387" t="s">
        <v>17</v>
      </c>
      <c r="D387" t="s">
        <v>40</v>
      </c>
      <c r="E387" t="s">
        <v>14</v>
      </c>
      <c r="F387" t="s">
        <v>23</v>
      </c>
      <c r="G387">
        <v>10</v>
      </c>
      <c r="H387" s="10">
        <v>26569</v>
      </c>
      <c r="I387">
        <v>10</v>
      </c>
      <c r="J387" s="10">
        <v>3897</v>
      </c>
      <c r="K387" s="13">
        <f xml:space="preserve"> Table2[[#This Row],[Profit]] / Table2[[#This Row],[Sales Amount]]</f>
        <v>0.14667469607437239</v>
      </c>
    </row>
    <row r="388" spans="1:11" x14ac:dyDescent="0.3">
      <c r="A388" t="s">
        <v>418</v>
      </c>
      <c r="B388" s="1">
        <v>45313</v>
      </c>
      <c r="C388" t="s">
        <v>12</v>
      </c>
      <c r="D388" t="s">
        <v>40</v>
      </c>
      <c r="E388" t="s">
        <v>27</v>
      </c>
      <c r="F388" t="s">
        <v>31</v>
      </c>
      <c r="G388">
        <v>4</v>
      </c>
      <c r="H388" s="10">
        <v>56733</v>
      </c>
      <c r="I388">
        <v>20</v>
      </c>
      <c r="J388" s="10">
        <v>7706</v>
      </c>
      <c r="K388" s="13">
        <f xml:space="preserve"> Table2[[#This Row],[Profit]] / Table2[[#This Row],[Sales Amount]]</f>
        <v>0.13582923518939594</v>
      </c>
    </row>
    <row r="389" spans="1:11" hidden="1" x14ac:dyDescent="0.3">
      <c r="A389" t="s">
        <v>419</v>
      </c>
      <c r="B389" s="1">
        <v>45314</v>
      </c>
      <c r="C389" t="s">
        <v>12</v>
      </c>
      <c r="D389" t="s">
        <v>45</v>
      </c>
      <c r="E389" t="s">
        <v>19</v>
      </c>
      <c r="F389" t="s">
        <v>41</v>
      </c>
      <c r="G389">
        <v>8</v>
      </c>
      <c r="H389">
        <v>59549</v>
      </c>
      <c r="I389">
        <v>20</v>
      </c>
      <c r="J389">
        <v>3869</v>
      </c>
      <c r="K389">
        <f xml:space="preserve"> Table2[[#This Row],[Profit]] / Table2[[#This Row],[Sales Amount]]</f>
        <v>6.4971703974877837E-2</v>
      </c>
    </row>
    <row r="390" spans="1:11" hidden="1" x14ac:dyDescent="0.3">
      <c r="A390" t="s">
        <v>420</v>
      </c>
      <c r="B390" s="1">
        <v>45315</v>
      </c>
      <c r="C390" t="s">
        <v>22</v>
      </c>
      <c r="D390" t="s">
        <v>30</v>
      </c>
      <c r="E390" t="s">
        <v>19</v>
      </c>
      <c r="F390" t="s">
        <v>31</v>
      </c>
      <c r="G390">
        <v>22</v>
      </c>
      <c r="H390">
        <v>39678</v>
      </c>
      <c r="I390">
        <v>15</v>
      </c>
      <c r="J390">
        <v>2826</v>
      </c>
      <c r="K390">
        <f xml:space="preserve"> Table2[[#This Row],[Profit]] / Table2[[#This Row],[Sales Amount]]</f>
        <v>7.12233479510056E-2</v>
      </c>
    </row>
    <row r="391" spans="1:11" hidden="1" x14ac:dyDescent="0.3">
      <c r="A391" t="s">
        <v>421</v>
      </c>
      <c r="B391" s="1">
        <v>45316</v>
      </c>
      <c r="C391" t="s">
        <v>22</v>
      </c>
      <c r="D391" t="s">
        <v>26</v>
      </c>
      <c r="E391" t="s">
        <v>14</v>
      </c>
      <c r="F391" t="s">
        <v>41</v>
      </c>
      <c r="G391">
        <v>20</v>
      </c>
      <c r="H391">
        <v>33321</v>
      </c>
      <c r="I391">
        <v>0</v>
      </c>
      <c r="J391">
        <v>7247</v>
      </c>
      <c r="K391">
        <f xml:space="preserve"> Table2[[#This Row],[Profit]] / Table2[[#This Row],[Sales Amount]]</f>
        <v>0.21749047147444556</v>
      </c>
    </row>
    <row r="392" spans="1:11" hidden="1" x14ac:dyDescent="0.3">
      <c r="A392" t="s">
        <v>422</v>
      </c>
      <c r="B392" s="1">
        <v>45317</v>
      </c>
      <c r="C392" t="s">
        <v>12</v>
      </c>
      <c r="D392" t="s">
        <v>18</v>
      </c>
      <c r="E392" t="s">
        <v>19</v>
      </c>
      <c r="F392" t="s">
        <v>20</v>
      </c>
      <c r="G392">
        <v>20</v>
      </c>
      <c r="H392">
        <v>52227</v>
      </c>
      <c r="I392">
        <v>15</v>
      </c>
      <c r="J392">
        <v>5116</v>
      </c>
      <c r="K392">
        <f xml:space="preserve"> Table2[[#This Row],[Profit]] / Table2[[#This Row],[Sales Amount]]</f>
        <v>9.7956995423822926E-2</v>
      </c>
    </row>
    <row r="393" spans="1:11" hidden="1" x14ac:dyDescent="0.3">
      <c r="A393" t="s">
        <v>423</v>
      </c>
      <c r="B393" s="1">
        <v>45318</v>
      </c>
      <c r="C393" t="s">
        <v>12</v>
      </c>
      <c r="D393" t="s">
        <v>30</v>
      </c>
      <c r="E393" t="s">
        <v>19</v>
      </c>
      <c r="F393" t="s">
        <v>15</v>
      </c>
      <c r="G393">
        <v>18</v>
      </c>
      <c r="H393">
        <v>61435</v>
      </c>
      <c r="I393">
        <v>15</v>
      </c>
      <c r="J393">
        <v>5467</v>
      </c>
      <c r="K393">
        <f xml:space="preserve"> Table2[[#This Row],[Profit]] / Table2[[#This Row],[Sales Amount]]</f>
        <v>8.8988361683079678E-2</v>
      </c>
    </row>
    <row r="394" spans="1:11" hidden="1" x14ac:dyDescent="0.3">
      <c r="A394" t="s">
        <v>424</v>
      </c>
      <c r="B394" s="1">
        <v>45319</v>
      </c>
      <c r="C394" t="s">
        <v>17</v>
      </c>
      <c r="D394" t="s">
        <v>13</v>
      </c>
      <c r="E394" t="s">
        <v>19</v>
      </c>
      <c r="F394" t="s">
        <v>15</v>
      </c>
      <c r="G394">
        <v>14</v>
      </c>
      <c r="H394">
        <v>17499</v>
      </c>
      <c r="I394">
        <v>20</v>
      </c>
      <c r="J394">
        <v>2642</v>
      </c>
      <c r="K394">
        <f xml:space="preserve"> Table2[[#This Row],[Profit]] / Table2[[#This Row],[Sales Amount]]</f>
        <v>0.15098005600320019</v>
      </c>
    </row>
    <row r="395" spans="1:11" x14ac:dyDescent="0.3">
      <c r="A395" t="s">
        <v>425</v>
      </c>
      <c r="B395" s="1">
        <v>45320</v>
      </c>
      <c r="C395" t="s">
        <v>17</v>
      </c>
      <c r="D395" t="s">
        <v>40</v>
      </c>
      <c r="E395" t="s">
        <v>14</v>
      </c>
      <c r="F395" t="s">
        <v>23</v>
      </c>
      <c r="G395">
        <v>18</v>
      </c>
      <c r="H395" s="10">
        <v>63022</v>
      </c>
      <c r="I395">
        <v>20</v>
      </c>
      <c r="J395" s="10">
        <v>12840</v>
      </c>
      <c r="K395" s="13">
        <f xml:space="preserve"> Table2[[#This Row],[Profit]] / Table2[[#This Row],[Sales Amount]]</f>
        <v>0.20373837707467235</v>
      </c>
    </row>
    <row r="396" spans="1:11" hidden="1" x14ac:dyDescent="0.3">
      <c r="A396" t="s">
        <v>426</v>
      </c>
      <c r="B396" s="1">
        <v>45321</v>
      </c>
      <c r="C396" t="s">
        <v>12</v>
      </c>
      <c r="D396" t="s">
        <v>30</v>
      </c>
      <c r="E396" t="s">
        <v>27</v>
      </c>
      <c r="F396" t="s">
        <v>31</v>
      </c>
      <c r="G396">
        <v>14</v>
      </c>
      <c r="H396">
        <v>39212</v>
      </c>
      <c r="I396">
        <v>10</v>
      </c>
      <c r="J396">
        <v>2446</v>
      </c>
      <c r="K396">
        <f xml:space="preserve"> Table2[[#This Row],[Profit]] / Table2[[#This Row],[Sales Amount]]</f>
        <v>6.2378863613179639E-2</v>
      </c>
    </row>
    <row r="397" spans="1:11" hidden="1" x14ac:dyDescent="0.3">
      <c r="A397" t="s">
        <v>427</v>
      </c>
      <c r="B397" s="1">
        <v>45322</v>
      </c>
      <c r="C397" t="s">
        <v>17</v>
      </c>
      <c r="D397" t="s">
        <v>26</v>
      </c>
      <c r="E397" t="s">
        <v>27</v>
      </c>
      <c r="F397" t="s">
        <v>31</v>
      </c>
      <c r="G397">
        <v>20</v>
      </c>
      <c r="H397">
        <v>65051</v>
      </c>
      <c r="I397">
        <v>10</v>
      </c>
      <c r="J397">
        <v>10756</v>
      </c>
      <c r="K397">
        <f xml:space="preserve"> Table2[[#This Row],[Profit]] / Table2[[#This Row],[Sales Amount]]</f>
        <v>0.16534718912852991</v>
      </c>
    </row>
    <row r="398" spans="1:11" hidden="1" x14ac:dyDescent="0.3">
      <c r="A398" t="s">
        <v>428</v>
      </c>
      <c r="B398" s="1">
        <v>45323</v>
      </c>
      <c r="C398" t="s">
        <v>17</v>
      </c>
      <c r="D398" t="s">
        <v>13</v>
      </c>
      <c r="E398" t="s">
        <v>19</v>
      </c>
      <c r="F398" t="s">
        <v>34</v>
      </c>
      <c r="G398">
        <v>21</v>
      </c>
      <c r="H398">
        <v>40672</v>
      </c>
      <c r="I398">
        <v>15</v>
      </c>
      <c r="J398">
        <v>3003</v>
      </c>
      <c r="K398">
        <f xml:space="preserve"> Table2[[#This Row],[Profit]] / Table2[[#This Row],[Sales Amount]]</f>
        <v>7.383457907159717E-2</v>
      </c>
    </row>
    <row r="399" spans="1:11" hidden="1" x14ac:dyDescent="0.3">
      <c r="A399" t="s">
        <v>429</v>
      </c>
      <c r="B399" s="1">
        <v>45324</v>
      </c>
      <c r="C399" t="s">
        <v>37</v>
      </c>
      <c r="D399" t="s">
        <v>18</v>
      </c>
      <c r="E399" t="s">
        <v>27</v>
      </c>
      <c r="F399" t="s">
        <v>52</v>
      </c>
      <c r="G399">
        <v>24</v>
      </c>
      <c r="H399">
        <v>34222</v>
      </c>
      <c r="I399">
        <v>5</v>
      </c>
      <c r="J399">
        <v>1960</v>
      </c>
      <c r="K399">
        <f xml:space="preserve"> Table2[[#This Row],[Profit]] / Table2[[#This Row],[Sales Amount]]</f>
        <v>5.7273099175968678E-2</v>
      </c>
    </row>
    <row r="400" spans="1:11" hidden="1" x14ac:dyDescent="0.3">
      <c r="A400" t="s">
        <v>430</v>
      </c>
      <c r="B400" s="1">
        <v>45325</v>
      </c>
      <c r="C400" t="s">
        <v>17</v>
      </c>
      <c r="D400" t="s">
        <v>18</v>
      </c>
      <c r="E400" t="s">
        <v>14</v>
      </c>
      <c r="F400" t="s">
        <v>20</v>
      </c>
      <c r="G400">
        <v>15</v>
      </c>
      <c r="H400">
        <v>11125</v>
      </c>
      <c r="I400">
        <v>5</v>
      </c>
      <c r="J400">
        <v>673</v>
      </c>
      <c r="K400">
        <f xml:space="preserve"> Table2[[#This Row],[Profit]] / Table2[[#This Row],[Sales Amount]]</f>
        <v>6.0494382022471913E-2</v>
      </c>
    </row>
    <row r="401" spans="1:11" hidden="1" x14ac:dyDescent="0.3">
      <c r="A401" t="s">
        <v>431</v>
      </c>
      <c r="B401" s="1">
        <v>45326</v>
      </c>
      <c r="C401" t="s">
        <v>22</v>
      </c>
      <c r="D401" t="s">
        <v>26</v>
      </c>
      <c r="E401" t="s">
        <v>14</v>
      </c>
      <c r="F401" t="s">
        <v>15</v>
      </c>
      <c r="G401">
        <v>22</v>
      </c>
      <c r="H401">
        <v>67665</v>
      </c>
      <c r="I401">
        <v>10</v>
      </c>
      <c r="J401">
        <v>14671</v>
      </c>
      <c r="K401">
        <f xml:space="preserve"> Table2[[#This Row],[Profit]] / Table2[[#This Row],[Sales Amount]]</f>
        <v>0.21681814823025197</v>
      </c>
    </row>
    <row r="402" spans="1:11" hidden="1" x14ac:dyDescent="0.3">
      <c r="A402" t="s">
        <v>432</v>
      </c>
      <c r="B402" s="1">
        <v>45327</v>
      </c>
      <c r="C402" t="s">
        <v>17</v>
      </c>
      <c r="D402" t="s">
        <v>26</v>
      </c>
      <c r="E402" t="s">
        <v>27</v>
      </c>
      <c r="F402" t="s">
        <v>20</v>
      </c>
      <c r="G402">
        <v>4</v>
      </c>
      <c r="H402">
        <v>7359</v>
      </c>
      <c r="I402">
        <v>5</v>
      </c>
      <c r="J402">
        <v>541</v>
      </c>
      <c r="K402">
        <f xml:space="preserve"> Table2[[#This Row],[Profit]] / Table2[[#This Row],[Sales Amount]]</f>
        <v>7.351542329120804E-2</v>
      </c>
    </row>
    <row r="403" spans="1:11" x14ac:dyDescent="0.3">
      <c r="A403" t="s">
        <v>433</v>
      </c>
      <c r="B403" s="1">
        <v>45328</v>
      </c>
      <c r="C403" t="s">
        <v>17</v>
      </c>
      <c r="D403" t="s">
        <v>40</v>
      </c>
      <c r="E403" t="s">
        <v>27</v>
      </c>
      <c r="F403" t="s">
        <v>15</v>
      </c>
      <c r="G403">
        <v>13</v>
      </c>
      <c r="H403" s="10">
        <v>42109</v>
      </c>
      <c r="I403">
        <v>10</v>
      </c>
      <c r="J403" s="10">
        <v>2485</v>
      </c>
      <c r="K403" s="13">
        <f xml:space="preserve"> Table2[[#This Row],[Profit]] / Table2[[#This Row],[Sales Amount]]</f>
        <v>5.9013512550761121E-2</v>
      </c>
    </row>
    <row r="404" spans="1:11" hidden="1" x14ac:dyDescent="0.3">
      <c r="A404" t="s">
        <v>434</v>
      </c>
      <c r="B404" s="1">
        <v>45329</v>
      </c>
      <c r="C404" t="s">
        <v>12</v>
      </c>
      <c r="D404" t="s">
        <v>18</v>
      </c>
      <c r="E404" t="s">
        <v>19</v>
      </c>
      <c r="F404" t="s">
        <v>20</v>
      </c>
      <c r="G404">
        <v>23</v>
      </c>
      <c r="H404">
        <v>43807</v>
      </c>
      <c r="I404">
        <v>20</v>
      </c>
      <c r="J404">
        <v>6026</v>
      </c>
      <c r="K404">
        <f xml:space="preserve"> Table2[[#This Row],[Profit]] / Table2[[#This Row],[Sales Amount]]</f>
        <v>0.13755792453260896</v>
      </c>
    </row>
    <row r="405" spans="1:11" hidden="1" x14ac:dyDescent="0.3">
      <c r="A405" t="s">
        <v>435</v>
      </c>
      <c r="B405" s="1">
        <v>45330</v>
      </c>
      <c r="C405" t="s">
        <v>22</v>
      </c>
      <c r="D405" t="s">
        <v>13</v>
      </c>
      <c r="E405" t="s">
        <v>27</v>
      </c>
      <c r="F405" t="s">
        <v>28</v>
      </c>
      <c r="G405">
        <v>8</v>
      </c>
      <c r="H405">
        <v>22339</v>
      </c>
      <c r="I405">
        <v>15</v>
      </c>
      <c r="J405">
        <v>4887</v>
      </c>
      <c r="K405">
        <f xml:space="preserve"> Table2[[#This Row],[Profit]] / Table2[[#This Row],[Sales Amount]]</f>
        <v>0.21876538788665562</v>
      </c>
    </row>
    <row r="406" spans="1:11" hidden="1" x14ac:dyDescent="0.3">
      <c r="A406" t="s">
        <v>436</v>
      </c>
      <c r="B406" s="1">
        <v>45331</v>
      </c>
      <c r="C406" t="s">
        <v>17</v>
      </c>
      <c r="D406" t="s">
        <v>30</v>
      </c>
      <c r="E406" t="s">
        <v>19</v>
      </c>
      <c r="F406" t="s">
        <v>41</v>
      </c>
      <c r="G406">
        <v>18</v>
      </c>
      <c r="H406">
        <v>27716</v>
      </c>
      <c r="I406">
        <v>0</v>
      </c>
      <c r="J406">
        <v>2840</v>
      </c>
      <c r="K406">
        <f xml:space="preserve"> Table2[[#This Row],[Profit]] / Table2[[#This Row],[Sales Amount]]</f>
        <v>0.10246788858421128</v>
      </c>
    </row>
    <row r="407" spans="1:11" hidden="1" x14ac:dyDescent="0.3">
      <c r="A407" t="s">
        <v>437</v>
      </c>
      <c r="B407" s="1">
        <v>45332</v>
      </c>
      <c r="C407" t="s">
        <v>17</v>
      </c>
      <c r="D407" t="s">
        <v>13</v>
      </c>
      <c r="E407" t="s">
        <v>19</v>
      </c>
      <c r="F407" t="s">
        <v>15</v>
      </c>
      <c r="G407">
        <v>12</v>
      </c>
      <c r="H407">
        <v>53453</v>
      </c>
      <c r="I407">
        <v>15</v>
      </c>
      <c r="J407">
        <v>7181</v>
      </c>
      <c r="K407">
        <f xml:space="preserve"> Table2[[#This Row],[Profit]] / Table2[[#This Row],[Sales Amount]]</f>
        <v>0.13434231942079958</v>
      </c>
    </row>
    <row r="408" spans="1:11" hidden="1" x14ac:dyDescent="0.3">
      <c r="A408" t="s">
        <v>438</v>
      </c>
      <c r="B408" s="1">
        <v>45333</v>
      </c>
      <c r="C408" t="s">
        <v>37</v>
      </c>
      <c r="D408" t="s">
        <v>45</v>
      </c>
      <c r="E408" t="s">
        <v>14</v>
      </c>
      <c r="F408" t="s">
        <v>20</v>
      </c>
      <c r="G408">
        <v>23</v>
      </c>
      <c r="H408">
        <v>61093</v>
      </c>
      <c r="I408">
        <v>10</v>
      </c>
      <c r="J408">
        <v>3542</v>
      </c>
      <c r="K408">
        <f xml:space="preserve"> Table2[[#This Row],[Profit]] / Table2[[#This Row],[Sales Amount]]</f>
        <v>5.7977182328581019E-2</v>
      </c>
    </row>
    <row r="409" spans="1:11" hidden="1" x14ac:dyDescent="0.3">
      <c r="A409" t="s">
        <v>439</v>
      </c>
      <c r="B409" s="1">
        <v>45334</v>
      </c>
      <c r="C409" t="s">
        <v>17</v>
      </c>
      <c r="D409" t="s">
        <v>45</v>
      </c>
      <c r="E409" t="s">
        <v>14</v>
      </c>
      <c r="F409" t="s">
        <v>31</v>
      </c>
      <c r="G409">
        <v>14</v>
      </c>
      <c r="H409">
        <v>72575</v>
      </c>
      <c r="I409">
        <v>10</v>
      </c>
      <c r="J409">
        <v>10147</v>
      </c>
      <c r="K409">
        <f xml:space="preserve"> Table2[[#This Row],[Profit]] / Table2[[#This Row],[Sales Amount]]</f>
        <v>0.13981398553220806</v>
      </c>
    </row>
    <row r="410" spans="1:11" hidden="1" x14ac:dyDescent="0.3">
      <c r="A410" t="s">
        <v>440</v>
      </c>
      <c r="B410" s="1">
        <v>45335</v>
      </c>
      <c r="C410" t="s">
        <v>17</v>
      </c>
      <c r="D410" t="s">
        <v>26</v>
      </c>
      <c r="E410" t="s">
        <v>14</v>
      </c>
      <c r="F410" t="s">
        <v>52</v>
      </c>
      <c r="G410">
        <v>2</v>
      </c>
      <c r="H410">
        <v>50022</v>
      </c>
      <c r="I410">
        <v>15</v>
      </c>
      <c r="J410">
        <v>8279</v>
      </c>
      <c r="K410">
        <f xml:space="preserve"> Table2[[#This Row],[Profit]] / Table2[[#This Row],[Sales Amount]]</f>
        <v>0.16550717684218944</v>
      </c>
    </row>
    <row r="411" spans="1:11" x14ac:dyDescent="0.3">
      <c r="A411" t="s">
        <v>441</v>
      </c>
      <c r="B411" s="1">
        <v>45336</v>
      </c>
      <c r="C411" t="s">
        <v>37</v>
      </c>
      <c r="D411" t="s">
        <v>40</v>
      </c>
      <c r="E411" t="s">
        <v>14</v>
      </c>
      <c r="F411" t="s">
        <v>28</v>
      </c>
      <c r="G411">
        <v>18</v>
      </c>
      <c r="H411" s="10">
        <v>5386</v>
      </c>
      <c r="I411">
        <v>10</v>
      </c>
      <c r="J411" s="10">
        <v>884</v>
      </c>
      <c r="K411" s="13">
        <f xml:space="preserve"> Table2[[#This Row],[Profit]] / Table2[[#This Row],[Sales Amount]]</f>
        <v>0.16412922391385074</v>
      </c>
    </row>
    <row r="412" spans="1:11" hidden="1" x14ac:dyDescent="0.3">
      <c r="A412" t="s">
        <v>442</v>
      </c>
      <c r="B412" s="1">
        <v>45337</v>
      </c>
      <c r="C412" t="s">
        <v>12</v>
      </c>
      <c r="D412" t="s">
        <v>45</v>
      </c>
      <c r="E412" t="s">
        <v>27</v>
      </c>
      <c r="F412" t="s">
        <v>28</v>
      </c>
      <c r="G412">
        <v>24</v>
      </c>
      <c r="H412">
        <v>7985</v>
      </c>
      <c r="I412">
        <v>5</v>
      </c>
      <c r="J412">
        <v>930</v>
      </c>
      <c r="K412">
        <f xml:space="preserve"> Table2[[#This Row],[Profit]] / Table2[[#This Row],[Sales Amount]]</f>
        <v>0.11646837820914215</v>
      </c>
    </row>
    <row r="413" spans="1:11" hidden="1" x14ac:dyDescent="0.3">
      <c r="A413" t="s">
        <v>443</v>
      </c>
      <c r="B413" s="1">
        <v>45338</v>
      </c>
      <c r="C413" t="s">
        <v>17</v>
      </c>
      <c r="D413" t="s">
        <v>18</v>
      </c>
      <c r="E413" t="s">
        <v>14</v>
      </c>
      <c r="F413" t="s">
        <v>52</v>
      </c>
      <c r="G413">
        <v>2</v>
      </c>
      <c r="H413">
        <v>31955</v>
      </c>
      <c r="I413">
        <v>5</v>
      </c>
      <c r="J413">
        <v>3614</v>
      </c>
      <c r="K413">
        <f xml:space="preserve"> Table2[[#This Row],[Profit]] / Table2[[#This Row],[Sales Amount]]</f>
        <v>0.11309654201220466</v>
      </c>
    </row>
    <row r="414" spans="1:11" hidden="1" x14ac:dyDescent="0.3">
      <c r="A414" t="s">
        <v>444</v>
      </c>
      <c r="B414" s="1">
        <v>45339</v>
      </c>
      <c r="C414" t="s">
        <v>37</v>
      </c>
      <c r="D414" t="s">
        <v>13</v>
      </c>
      <c r="E414" t="s">
        <v>27</v>
      </c>
      <c r="F414" t="s">
        <v>20</v>
      </c>
      <c r="G414">
        <v>11</v>
      </c>
      <c r="H414">
        <v>17267</v>
      </c>
      <c r="I414">
        <v>10</v>
      </c>
      <c r="J414">
        <v>1231</v>
      </c>
      <c r="K414">
        <f xml:space="preserve"> Table2[[#This Row],[Profit]] / Table2[[#This Row],[Sales Amount]]</f>
        <v>7.1292059998841723E-2</v>
      </c>
    </row>
    <row r="415" spans="1:11" hidden="1" x14ac:dyDescent="0.3">
      <c r="A415" t="s">
        <v>445</v>
      </c>
      <c r="B415" s="1">
        <v>45340</v>
      </c>
      <c r="C415" t="s">
        <v>22</v>
      </c>
      <c r="D415" t="s">
        <v>13</v>
      </c>
      <c r="E415" t="s">
        <v>14</v>
      </c>
      <c r="F415" t="s">
        <v>31</v>
      </c>
      <c r="G415">
        <v>9</v>
      </c>
      <c r="H415">
        <v>28953</v>
      </c>
      <c r="I415">
        <v>10</v>
      </c>
      <c r="J415">
        <v>3571</v>
      </c>
      <c r="K415">
        <f xml:space="preserve"> Table2[[#This Row],[Profit]] / Table2[[#This Row],[Sales Amount]]</f>
        <v>0.12333782336890824</v>
      </c>
    </row>
    <row r="416" spans="1:11" hidden="1" x14ac:dyDescent="0.3">
      <c r="A416" t="s">
        <v>446</v>
      </c>
      <c r="B416" s="1">
        <v>45341</v>
      </c>
      <c r="C416" t="s">
        <v>12</v>
      </c>
      <c r="D416" t="s">
        <v>26</v>
      </c>
      <c r="E416" t="s">
        <v>27</v>
      </c>
      <c r="F416" t="s">
        <v>23</v>
      </c>
      <c r="G416">
        <v>12</v>
      </c>
      <c r="H416">
        <v>53942</v>
      </c>
      <c r="I416">
        <v>5</v>
      </c>
      <c r="J416">
        <v>3770</v>
      </c>
      <c r="K416">
        <f xml:space="preserve"> Table2[[#This Row],[Profit]] / Table2[[#This Row],[Sales Amount]]</f>
        <v>6.9889881724815542E-2</v>
      </c>
    </row>
    <row r="417" spans="1:11" hidden="1" x14ac:dyDescent="0.3">
      <c r="A417" t="s">
        <v>447</v>
      </c>
      <c r="B417" s="1">
        <v>45342</v>
      </c>
      <c r="C417" t="s">
        <v>22</v>
      </c>
      <c r="D417" t="s">
        <v>30</v>
      </c>
      <c r="E417" t="s">
        <v>19</v>
      </c>
      <c r="F417" t="s">
        <v>52</v>
      </c>
      <c r="G417">
        <v>17</v>
      </c>
      <c r="H417">
        <v>52377</v>
      </c>
      <c r="I417">
        <v>10</v>
      </c>
      <c r="J417">
        <v>10649</v>
      </c>
      <c r="K417">
        <f xml:space="preserve"> Table2[[#This Row],[Profit]] / Table2[[#This Row],[Sales Amount]]</f>
        <v>0.2033144319071348</v>
      </c>
    </row>
    <row r="418" spans="1:11" hidden="1" x14ac:dyDescent="0.3">
      <c r="A418" t="s">
        <v>448</v>
      </c>
      <c r="B418" s="1">
        <v>45343</v>
      </c>
      <c r="C418" t="s">
        <v>22</v>
      </c>
      <c r="D418" t="s">
        <v>26</v>
      </c>
      <c r="E418" t="s">
        <v>27</v>
      </c>
      <c r="F418" t="s">
        <v>20</v>
      </c>
      <c r="G418">
        <v>15</v>
      </c>
      <c r="H418">
        <v>12726</v>
      </c>
      <c r="I418">
        <v>10</v>
      </c>
      <c r="J418">
        <v>3095</v>
      </c>
      <c r="K418">
        <f xml:space="preserve"> Table2[[#This Row],[Profit]] / Table2[[#This Row],[Sales Amount]]</f>
        <v>0.2432028917177432</v>
      </c>
    </row>
    <row r="419" spans="1:11" hidden="1" x14ac:dyDescent="0.3">
      <c r="A419" t="s">
        <v>449</v>
      </c>
      <c r="B419" s="1">
        <v>45344</v>
      </c>
      <c r="C419" t="s">
        <v>37</v>
      </c>
      <c r="D419" t="s">
        <v>30</v>
      </c>
      <c r="E419" t="s">
        <v>27</v>
      </c>
      <c r="F419" t="s">
        <v>52</v>
      </c>
      <c r="G419">
        <v>17</v>
      </c>
      <c r="H419">
        <v>23088</v>
      </c>
      <c r="I419">
        <v>15</v>
      </c>
      <c r="J419">
        <v>5633</v>
      </c>
      <c r="K419">
        <f xml:space="preserve"> Table2[[#This Row],[Profit]] / Table2[[#This Row],[Sales Amount]]</f>
        <v>0.24397955647955649</v>
      </c>
    </row>
    <row r="420" spans="1:11" hidden="1" x14ac:dyDescent="0.3">
      <c r="A420" t="s">
        <v>450</v>
      </c>
      <c r="B420" s="1">
        <v>45345</v>
      </c>
      <c r="C420" t="s">
        <v>17</v>
      </c>
      <c r="D420" t="s">
        <v>26</v>
      </c>
      <c r="E420" t="s">
        <v>14</v>
      </c>
      <c r="F420" t="s">
        <v>52</v>
      </c>
      <c r="G420">
        <v>18</v>
      </c>
      <c r="H420">
        <v>32209</v>
      </c>
      <c r="I420">
        <v>0</v>
      </c>
      <c r="J420">
        <v>7183</v>
      </c>
      <c r="K420">
        <f xml:space="preserve"> Table2[[#This Row],[Profit]] / Table2[[#This Row],[Sales Amount]]</f>
        <v>0.2230122015585706</v>
      </c>
    </row>
    <row r="421" spans="1:11" hidden="1" x14ac:dyDescent="0.3">
      <c r="A421" t="s">
        <v>451</v>
      </c>
      <c r="B421" s="1">
        <v>45346</v>
      </c>
      <c r="C421" t="s">
        <v>37</v>
      </c>
      <c r="D421" t="s">
        <v>26</v>
      </c>
      <c r="E421" t="s">
        <v>27</v>
      </c>
      <c r="F421" t="s">
        <v>15</v>
      </c>
      <c r="G421">
        <v>22</v>
      </c>
      <c r="H421">
        <v>48288</v>
      </c>
      <c r="I421">
        <v>5</v>
      </c>
      <c r="J421">
        <v>8216</v>
      </c>
      <c r="K421">
        <f xml:space="preserve"> Table2[[#This Row],[Profit]] / Table2[[#This Row],[Sales Amount]]</f>
        <v>0.17014579191517562</v>
      </c>
    </row>
    <row r="422" spans="1:11" hidden="1" x14ac:dyDescent="0.3">
      <c r="A422" t="s">
        <v>452</v>
      </c>
      <c r="B422" s="1">
        <v>45347</v>
      </c>
      <c r="C422" t="s">
        <v>37</v>
      </c>
      <c r="D422" t="s">
        <v>26</v>
      </c>
      <c r="E422" t="s">
        <v>19</v>
      </c>
      <c r="F422" t="s">
        <v>20</v>
      </c>
      <c r="G422">
        <v>6</v>
      </c>
      <c r="H422">
        <v>37519</v>
      </c>
      <c r="I422">
        <v>15</v>
      </c>
      <c r="J422">
        <v>7135</v>
      </c>
      <c r="K422">
        <f xml:space="preserve"> Table2[[#This Row],[Profit]] / Table2[[#This Row],[Sales Amount]]</f>
        <v>0.19017031370772142</v>
      </c>
    </row>
    <row r="423" spans="1:11" hidden="1" x14ac:dyDescent="0.3">
      <c r="A423" t="s">
        <v>453</v>
      </c>
      <c r="B423" s="1">
        <v>45348</v>
      </c>
      <c r="C423" t="s">
        <v>37</v>
      </c>
      <c r="D423" t="s">
        <v>30</v>
      </c>
      <c r="E423" t="s">
        <v>19</v>
      </c>
      <c r="F423" t="s">
        <v>23</v>
      </c>
      <c r="G423">
        <v>17</v>
      </c>
      <c r="H423">
        <v>45448</v>
      </c>
      <c r="I423">
        <v>0</v>
      </c>
      <c r="J423">
        <v>4864</v>
      </c>
      <c r="K423">
        <f xml:space="preserve"> Table2[[#This Row],[Profit]] / Table2[[#This Row],[Sales Amount]]</f>
        <v>0.10702341137123746</v>
      </c>
    </row>
    <row r="424" spans="1:11" hidden="1" x14ac:dyDescent="0.3">
      <c r="A424" t="s">
        <v>454</v>
      </c>
      <c r="B424" s="1">
        <v>45349</v>
      </c>
      <c r="C424" t="s">
        <v>37</v>
      </c>
      <c r="D424" t="s">
        <v>30</v>
      </c>
      <c r="E424" t="s">
        <v>14</v>
      </c>
      <c r="F424" t="s">
        <v>41</v>
      </c>
      <c r="G424">
        <v>23</v>
      </c>
      <c r="H424">
        <v>65633</v>
      </c>
      <c r="I424">
        <v>10</v>
      </c>
      <c r="J424">
        <v>11561</v>
      </c>
      <c r="K424">
        <f xml:space="preserve"> Table2[[#This Row],[Profit]] / Table2[[#This Row],[Sales Amount]]</f>
        <v>0.17614614599363126</v>
      </c>
    </row>
    <row r="425" spans="1:11" hidden="1" x14ac:dyDescent="0.3">
      <c r="A425" t="s">
        <v>455</v>
      </c>
      <c r="B425" s="1">
        <v>45350</v>
      </c>
      <c r="C425" t="s">
        <v>12</v>
      </c>
      <c r="D425" t="s">
        <v>26</v>
      </c>
      <c r="E425" t="s">
        <v>19</v>
      </c>
      <c r="F425" t="s">
        <v>15</v>
      </c>
      <c r="G425">
        <v>24</v>
      </c>
      <c r="H425">
        <v>66958</v>
      </c>
      <c r="I425">
        <v>10</v>
      </c>
      <c r="J425">
        <v>9449</v>
      </c>
      <c r="K425">
        <f xml:space="preserve"> Table2[[#This Row],[Profit]] / Table2[[#This Row],[Sales Amount]]</f>
        <v>0.14111831297231101</v>
      </c>
    </row>
    <row r="426" spans="1:11" hidden="1" x14ac:dyDescent="0.3">
      <c r="A426" t="s">
        <v>456</v>
      </c>
      <c r="B426" s="1">
        <v>45351</v>
      </c>
      <c r="C426" t="s">
        <v>17</v>
      </c>
      <c r="D426" t="s">
        <v>45</v>
      </c>
      <c r="E426" t="s">
        <v>27</v>
      </c>
      <c r="F426" t="s">
        <v>52</v>
      </c>
      <c r="G426">
        <v>18</v>
      </c>
      <c r="H426">
        <v>28026</v>
      </c>
      <c r="I426">
        <v>15</v>
      </c>
      <c r="J426">
        <v>4103</v>
      </c>
      <c r="K426">
        <f xml:space="preserve"> Table2[[#This Row],[Profit]] / Table2[[#This Row],[Sales Amount]]</f>
        <v>0.14639977164061943</v>
      </c>
    </row>
    <row r="427" spans="1:11" x14ac:dyDescent="0.3">
      <c r="A427" t="s">
        <v>457</v>
      </c>
      <c r="B427" s="1">
        <v>45352</v>
      </c>
      <c r="C427" t="s">
        <v>22</v>
      </c>
      <c r="D427" t="s">
        <v>40</v>
      </c>
      <c r="E427" t="s">
        <v>19</v>
      </c>
      <c r="F427" t="s">
        <v>41</v>
      </c>
      <c r="G427">
        <v>8</v>
      </c>
      <c r="H427" s="10">
        <v>73993</v>
      </c>
      <c r="I427">
        <v>10</v>
      </c>
      <c r="J427" s="10">
        <v>14913</v>
      </c>
      <c r="K427" s="13">
        <f xml:space="preserve"> Table2[[#This Row],[Profit]] / Table2[[#This Row],[Sales Amount]]</f>
        <v>0.20154609219791061</v>
      </c>
    </row>
    <row r="428" spans="1:11" x14ac:dyDescent="0.3">
      <c r="A428" t="s">
        <v>458</v>
      </c>
      <c r="B428" s="1">
        <v>45353</v>
      </c>
      <c r="C428" t="s">
        <v>22</v>
      </c>
      <c r="D428" t="s">
        <v>40</v>
      </c>
      <c r="E428" t="s">
        <v>14</v>
      </c>
      <c r="F428" t="s">
        <v>34</v>
      </c>
      <c r="G428">
        <v>9</v>
      </c>
      <c r="H428" s="10">
        <v>52698</v>
      </c>
      <c r="I428">
        <v>20</v>
      </c>
      <c r="J428" s="10">
        <v>5606</v>
      </c>
      <c r="K428" s="13">
        <f xml:space="preserve"> Table2[[#This Row],[Profit]] / Table2[[#This Row],[Sales Amount]]</f>
        <v>0.10637974875706858</v>
      </c>
    </row>
    <row r="429" spans="1:11" x14ac:dyDescent="0.3">
      <c r="A429" t="s">
        <v>459</v>
      </c>
      <c r="B429" s="1">
        <v>45354</v>
      </c>
      <c r="C429" t="s">
        <v>17</v>
      </c>
      <c r="D429" t="s">
        <v>40</v>
      </c>
      <c r="E429" t="s">
        <v>27</v>
      </c>
      <c r="F429" t="s">
        <v>41</v>
      </c>
      <c r="G429">
        <v>6</v>
      </c>
      <c r="H429" s="10">
        <v>43895</v>
      </c>
      <c r="I429">
        <v>15</v>
      </c>
      <c r="J429" s="10">
        <v>4986</v>
      </c>
      <c r="K429" s="13">
        <f xml:space="preserve"> Table2[[#This Row],[Profit]] / Table2[[#This Row],[Sales Amount]]</f>
        <v>0.1135892470668641</v>
      </c>
    </row>
    <row r="430" spans="1:11" hidden="1" x14ac:dyDescent="0.3">
      <c r="A430" t="s">
        <v>460</v>
      </c>
      <c r="B430" s="1">
        <v>45355</v>
      </c>
      <c r="C430" t="s">
        <v>22</v>
      </c>
      <c r="D430" t="s">
        <v>30</v>
      </c>
      <c r="E430" t="s">
        <v>14</v>
      </c>
      <c r="F430" t="s">
        <v>52</v>
      </c>
      <c r="G430">
        <v>5</v>
      </c>
      <c r="H430">
        <v>24531</v>
      </c>
      <c r="I430">
        <v>0</v>
      </c>
      <c r="J430">
        <v>5763</v>
      </c>
      <c r="K430">
        <f xml:space="preserve"> Table2[[#This Row],[Profit]] / Table2[[#This Row],[Sales Amount]]</f>
        <v>0.23492723492723494</v>
      </c>
    </row>
    <row r="431" spans="1:11" hidden="1" x14ac:dyDescent="0.3">
      <c r="A431" t="s">
        <v>461</v>
      </c>
      <c r="B431" s="1">
        <v>45356</v>
      </c>
      <c r="C431" t="s">
        <v>17</v>
      </c>
      <c r="D431" t="s">
        <v>30</v>
      </c>
      <c r="E431" t="s">
        <v>27</v>
      </c>
      <c r="F431" t="s">
        <v>52</v>
      </c>
      <c r="G431">
        <v>12</v>
      </c>
      <c r="H431">
        <v>38201</v>
      </c>
      <c r="I431">
        <v>15</v>
      </c>
      <c r="J431">
        <v>2339</v>
      </c>
      <c r="K431">
        <f xml:space="preserve"> Table2[[#This Row],[Profit]] / Table2[[#This Row],[Sales Amount]]</f>
        <v>6.122876364493076E-2</v>
      </c>
    </row>
    <row r="432" spans="1:11" hidden="1" x14ac:dyDescent="0.3">
      <c r="A432" t="s">
        <v>462</v>
      </c>
      <c r="B432" s="1">
        <v>45357</v>
      </c>
      <c r="C432" t="s">
        <v>22</v>
      </c>
      <c r="D432" t="s">
        <v>45</v>
      </c>
      <c r="E432" t="s">
        <v>19</v>
      </c>
      <c r="F432" t="s">
        <v>31</v>
      </c>
      <c r="G432">
        <v>11</v>
      </c>
      <c r="H432">
        <v>26439</v>
      </c>
      <c r="I432">
        <v>5</v>
      </c>
      <c r="J432">
        <v>3889</v>
      </c>
      <c r="K432">
        <f xml:space="preserve"> Table2[[#This Row],[Profit]] / Table2[[#This Row],[Sales Amount]]</f>
        <v>0.14709330912666893</v>
      </c>
    </row>
    <row r="433" spans="1:11" x14ac:dyDescent="0.3">
      <c r="A433" t="s">
        <v>463</v>
      </c>
      <c r="B433" s="1">
        <v>45358</v>
      </c>
      <c r="C433" t="s">
        <v>37</v>
      </c>
      <c r="D433" t="s">
        <v>40</v>
      </c>
      <c r="E433" t="s">
        <v>14</v>
      </c>
      <c r="F433" t="s">
        <v>20</v>
      </c>
      <c r="G433">
        <v>1</v>
      </c>
      <c r="H433" s="10">
        <v>49645</v>
      </c>
      <c r="I433">
        <v>15</v>
      </c>
      <c r="J433" s="10">
        <v>11545</v>
      </c>
      <c r="K433" s="13">
        <f xml:space="preserve"> Table2[[#This Row],[Profit]] / Table2[[#This Row],[Sales Amount]]</f>
        <v>0.23255111290160138</v>
      </c>
    </row>
    <row r="434" spans="1:11" x14ac:dyDescent="0.3">
      <c r="A434" t="s">
        <v>464</v>
      </c>
      <c r="B434" s="1">
        <v>45359</v>
      </c>
      <c r="C434" t="s">
        <v>22</v>
      </c>
      <c r="D434" t="s">
        <v>40</v>
      </c>
      <c r="E434" t="s">
        <v>14</v>
      </c>
      <c r="F434" t="s">
        <v>20</v>
      </c>
      <c r="G434">
        <v>11</v>
      </c>
      <c r="H434" s="10">
        <v>20824</v>
      </c>
      <c r="I434">
        <v>10</v>
      </c>
      <c r="J434" s="10">
        <v>3583</v>
      </c>
      <c r="K434" s="13">
        <f xml:space="preserve"> Table2[[#This Row],[Profit]] / Table2[[#This Row],[Sales Amount]]</f>
        <v>0.17206108336534767</v>
      </c>
    </row>
    <row r="435" spans="1:11" hidden="1" x14ac:dyDescent="0.3">
      <c r="A435" t="s">
        <v>465</v>
      </c>
      <c r="B435" s="1">
        <v>45360</v>
      </c>
      <c r="C435" t="s">
        <v>17</v>
      </c>
      <c r="D435" t="s">
        <v>26</v>
      </c>
      <c r="E435" t="s">
        <v>27</v>
      </c>
      <c r="F435" t="s">
        <v>15</v>
      </c>
      <c r="G435">
        <v>19</v>
      </c>
      <c r="H435">
        <v>23367</v>
      </c>
      <c r="I435">
        <v>10</v>
      </c>
      <c r="J435">
        <v>3721</v>
      </c>
      <c r="K435">
        <f xml:space="preserve"> Table2[[#This Row],[Profit]] / Table2[[#This Row],[Sales Amount]]</f>
        <v>0.1592416655967818</v>
      </c>
    </row>
    <row r="436" spans="1:11" hidden="1" x14ac:dyDescent="0.3">
      <c r="A436" t="s">
        <v>466</v>
      </c>
      <c r="B436" s="1">
        <v>45361</v>
      </c>
      <c r="C436" t="s">
        <v>17</v>
      </c>
      <c r="D436" t="s">
        <v>30</v>
      </c>
      <c r="E436" t="s">
        <v>14</v>
      </c>
      <c r="F436" t="s">
        <v>23</v>
      </c>
      <c r="G436">
        <v>9</v>
      </c>
      <c r="H436">
        <v>703</v>
      </c>
      <c r="I436">
        <v>20</v>
      </c>
      <c r="J436">
        <v>70</v>
      </c>
      <c r="K436">
        <f xml:space="preserve"> Table2[[#This Row],[Profit]] / Table2[[#This Row],[Sales Amount]]</f>
        <v>9.9573257467994308E-2</v>
      </c>
    </row>
    <row r="437" spans="1:11" x14ac:dyDescent="0.3">
      <c r="A437" t="s">
        <v>467</v>
      </c>
      <c r="B437" s="1">
        <v>45362</v>
      </c>
      <c r="C437" t="s">
        <v>17</v>
      </c>
      <c r="D437" t="s">
        <v>40</v>
      </c>
      <c r="E437" t="s">
        <v>27</v>
      </c>
      <c r="F437" t="s">
        <v>15</v>
      </c>
      <c r="G437">
        <v>2</v>
      </c>
      <c r="H437" s="10">
        <v>17044</v>
      </c>
      <c r="I437">
        <v>20</v>
      </c>
      <c r="J437" s="10">
        <v>2022</v>
      </c>
      <c r="K437" s="13">
        <f xml:space="preserve"> Table2[[#This Row],[Profit]] / Table2[[#This Row],[Sales Amount]]</f>
        <v>0.11863412344520066</v>
      </c>
    </row>
    <row r="438" spans="1:11" hidden="1" x14ac:dyDescent="0.3">
      <c r="A438" t="s">
        <v>468</v>
      </c>
      <c r="B438" s="1">
        <v>45363</v>
      </c>
      <c r="C438" t="s">
        <v>17</v>
      </c>
      <c r="D438" t="s">
        <v>13</v>
      </c>
      <c r="E438" t="s">
        <v>27</v>
      </c>
      <c r="F438" t="s">
        <v>28</v>
      </c>
      <c r="G438">
        <v>12</v>
      </c>
      <c r="H438">
        <v>16399</v>
      </c>
      <c r="I438">
        <v>20</v>
      </c>
      <c r="J438">
        <v>3614</v>
      </c>
      <c r="K438">
        <f xml:space="preserve"> Table2[[#This Row],[Profit]] / Table2[[#This Row],[Sales Amount]]</f>
        <v>0.22037929142020854</v>
      </c>
    </row>
    <row r="439" spans="1:11" hidden="1" x14ac:dyDescent="0.3">
      <c r="A439" t="s">
        <v>469</v>
      </c>
      <c r="B439" s="1">
        <v>45364</v>
      </c>
      <c r="C439" t="s">
        <v>17</v>
      </c>
      <c r="D439" t="s">
        <v>45</v>
      </c>
      <c r="E439" t="s">
        <v>27</v>
      </c>
      <c r="F439" t="s">
        <v>52</v>
      </c>
      <c r="G439">
        <v>4</v>
      </c>
      <c r="H439">
        <v>29563</v>
      </c>
      <c r="I439">
        <v>0</v>
      </c>
      <c r="J439">
        <v>4784</v>
      </c>
      <c r="K439">
        <f xml:space="preserve"> Table2[[#This Row],[Profit]] / Table2[[#This Row],[Sales Amount]]</f>
        <v>0.16182390149849474</v>
      </c>
    </row>
    <row r="440" spans="1:11" hidden="1" x14ac:dyDescent="0.3">
      <c r="A440" t="s">
        <v>470</v>
      </c>
      <c r="B440" s="1">
        <v>45365</v>
      </c>
      <c r="C440" t="s">
        <v>12</v>
      </c>
      <c r="D440" t="s">
        <v>13</v>
      </c>
      <c r="E440" t="s">
        <v>27</v>
      </c>
      <c r="F440" t="s">
        <v>41</v>
      </c>
      <c r="G440">
        <v>4</v>
      </c>
      <c r="H440">
        <v>4248</v>
      </c>
      <c r="I440">
        <v>20</v>
      </c>
      <c r="J440">
        <v>649</v>
      </c>
      <c r="K440">
        <f xml:space="preserve"> Table2[[#This Row],[Profit]] / Table2[[#This Row],[Sales Amount]]</f>
        <v>0.15277777777777779</v>
      </c>
    </row>
    <row r="441" spans="1:11" hidden="1" x14ac:dyDescent="0.3">
      <c r="A441" t="s">
        <v>471</v>
      </c>
      <c r="B441" s="1">
        <v>45366</v>
      </c>
      <c r="C441" t="s">
        <v>12</v>
      </c>
      <c r="D441" t="s">
        <v>13</v>
      </c>
      <c r="E441" t="s">
        <v>19</v>
      </c>
      <c r="F441" t="s">
        <v>34</v>
      </c>
      <c r="G441">
        <v>18</v>
      </c>
      <c r="H441">
        <v>67129</v>
      </c>
      <c r="I441">
        <v>0</v>
      </c>
      <c r="J441">
        <v>4693</v>
      </c>
      <c r="K441">
        <f xml:space="preserve"> Table2[[#This Row],[Profit]] / Table2[[#This Row],[Sales Amount]]</f>
        <v>6.9910172950587671E-2</v>
      </c>
    </row>
    <row r="442" spans="1:11" hidden="1" x14ac:dyDescent="0.3">
      <c r="A442" t="s">
        <v>472</v>
      </c>
      <c r="B442" s="1">
        <v>45367</v>
      </c>
      <c r="C442" t="s">
        <v>22</v>
      </c>
      <c r="D442" t="s">
        <v>45</v>
      </c>
      <c r="E442" t="s">
        <v>27</v>
      </c>
      <c r="F442" t="s">
        <v>52</v>
      </c>
      <c r="G442">
        <v>15</v>
      </c>
      <c r="H442">
        <v>21384</v>
      </c>
      <c r="I442">
        <v>20</v>
      </c>
      <c r="J442">
        <v>1137</v>
      </c>
      <c r="K442">
        <f xml:space="preserve"> Table2[[#This Row],[Profit]] / Table2[[#This Row],[Sales Amount]]</f>
        <v>5.3170594837261505E-2</v>
      </c>
    </row>
    <row r="443" spans="1:11" hidden="1" x14ac:dyDescent="0.3">
      <c r="A443" t="s">
        <v>473</v>
      </c>
      <c r="B443" s="1">
        <v>45368</v>
      </c>
      <c r="C443" t="s">
        <v>17</v>
      </c>
      <c r="D443" t="s">
        <v>13</v>
      </c>
      <c r="E443" t="s">
        <v>14</v>
      </c>
      <c r="F443" t="s">
        <v>52</v>
      </c>
      <c r="G443">
        <v>19</v>
      </c>
      <c r="H443">
        <v>25683</v>
      </c>
      <c r="I443">
        <v>0</v>
      </c>
      <c r="J443">
        <v>6234</v>
      </c>
      <c r="K443">
        <f xml:space="preserve"> Table2[[#This Row],[Profit]] / Table2[[#This Row],[Sales Amount]]</f>
        <v>0.24272865319472026</v>
      </c>
    </row>
    <row r="444" spans="1:11" x14ac:dyDescent="0.3">
      <c r="A444" t="s">
        <v>474</v>
      </c>
      <c r="B444" s="1">
        <v>45369</v>
      </c>
      <c r="C444" t="s">
        <v>22</v>
      </c>
      <c r="D444" t="s">
        <v>40</v>
      </c>
      <c r="E444" t="s">
        <v>19</v>
      </c>
      <c r="F444" t="s">
        <v>15</v>
      </c>
      <c r="G444">
        <v>13</v>
      </c>
      <c r="H444" s="10">
        <v>71746</v>
      </c>
      <c r="I444">
        <v>15</v>
      </c>
      <c r="J444" s="10">
        <v>8996</v>
      </c>
      <c r="K444" s="13">
        <f xml:space="preserve"> Table2[[#This Row],[Profit]] / Table2[[#This Row],[Sales Amount]]</f>
        <v>0.12538678114459342</v>
      </c>
    </row>
    <row r="445" spans="1:11" hidden="1" x14ac:dyDescent="0.3">
      <c r="A445" t="s">
        <v>475</v>
      </c>
      <c r="B445" s="1">
        <v>45370</v>
      </c>
      <c r="C445" t="s">
        <v>17</v>
      </c>
      <c r="D445" t="s">
        <v>30</v>
      </c>
      <c r="E445" t="s">
        <v>14</v>
      </c>
      <c r="F445" t="s">
        <v>34</v>
      </c>
      <c r="G445">
        <v>19</v>
      </c>
      <c r="H445">
        <v>19759</v>
      </c>
      <c r="I445">
        <v>15</v>
      </c>
      <c r="J445">
        <v>3371</v>
      </c>
      <c r="K445">
        <f xml:space="preserve"> Table2[[#This Row],[Profit]] / Table2[[#This Row],[Sales Amount]]</f>
        <v>0.17060579988865834</v>
      </c>
    </row>
    <row r="446" spans="1:11" hidden="1" x14ac:dyDescent="0.3">
      <c r="A446" t="s">
        <v>476</v>
      </c>
      <c r="B446" s="1">
        <v>45371</v>
      </c>
      <c r="C446" t="s">
        <v>17</v>
      </c>
      <c r="D446" t="s">
        <v>45</v>
      </c>
      <c r="E446" t="s">
        <v>19</v>
      </c>
      <c r="F446" t="s">
        <v>34</v>
      </c>
      <c r="G446">
        <v>17</v>
      </c>
      <c r="H446">
        <v>36459</v>
      </c>
      <c r="I446">
        <v>10</v>
      </c>
      <c r="J446">
        <v>2404</v>
      </c>
      <c r="K446">
        <f xml:space="preserve"> Table2[[#This Row],[Profit]] / Table2[[#This Row],[Sales Amount]]</f>
        <v>6.5937080007679866E-2</v>
      </c>
    </row>
    <row r="447" spans="1:11" hidden="1" x14ac:dyDescent="0.3">
      <c r="A447" t="s">
        <v>477</v>
      </c>
      <c r="B447" s="1">
        <v>45372</v>
      </c>
      <c r="C447" t="s">
        <v>12</v>
      </c>
      <c r="D447" t="s">
        <v>26</v>
      </c>
      <c r="E447" t="s">
        <v>27</v>
      </c>
      <c r="F447" t="s">
        <v>34</v>
      </c>
      <c r="G447">
        <v>6</v>
      </c>
      <c r="H447">
        <v>33957</v>
      </c>
      <c r="I447">
        <v>0</v>
      </c>
      <c r="J447">
        <v>6337</v>
      </c>
      <c r="K447">
        <f xml:space="preserve"> Table2[[#This Row],[Profit]] / Table2[[#This Row],[Sales Amount]]</f>
        <v>0.18661837029183967</v>
      </c>
    </row>
    <row r="448" spans="1:11" hidden="1" x14ac:dyDescent="0.3">
      <c r="A448" t="s">
        <v>478</v>
      </c>
      <c r="B448" s="1">
        <v>45373</v>
      </c>
      <c r="C448" t="s">
        <v>12</v>
      </c>
      <c r="D448" t="s">
        <v>13</v>
      </c>
      <c r="E448" t="s">
        <v>19</v>
      </c>
      <c r="F448" t="s">
        <v>15</v>
      </c>
      <c r="G448">
        <v>16</v>
      </c>
      <c r="H448">
        <v>2603</v>
      </c>
      <c r="I448">
        <v>5</v>
      </c>
      <c r="J448">
        <v>615</v>
      </c>
      <c r="K448">
        <f xml:space="preserve"> Table2[[#This Row],[Profit]] / Table2[[#This Row],[Sales Amount]]</f>
        <v>0.23626584709950058</v>
      </c>
    </row>
    <row r="449" spans="1:11" hidden="1" x14ac:dyDescent="0.3">
      <c r="A449" t="s">
        <v>479</v>
      </c>
      <c r="B449" s="1">
        <v>45374</v>
      </c>
      <c r="C449" t="s">
        <v>37</v>
      </c>
      <c r="D449" t="s">
        <v>45</v>
      </c>
      <c r="E449" t="s">
        <v>19</v>
      </c>
      <c r="F449" t="s">
        <v>52</v>
      </c>
      <c r="G449">
        <v>24</v>
      </c>
      <c r="H449">
        <v>66401</v>
      </c>
      <c r="I449">
        <v>10</v>
      </c>
      <c r="J449">
        <v>10964</v>
      </c>
      <c r="K449">
        <f xml:space="preserve"> Table2[[#This Row],[Profit]] / Table2[[#This Row],[Sales Amount]]</f>
        <v>0.1651179952109155</v>
      </c>
    </row>
    <row r="450" spans="1:11" hidden="1" x14ac:dyDescent="0.3">
      <c r="A450" t="s">
        <v>480</v>
      </c>
      <c r="B450" s="1">
        <v>45375</v>
      </c>
      <c r="C450" t="s">
        <v>12</v>
      </c>
      <c r="D450" t="s">
        <v>18</v>
      </c>
      <c r="E450" t="s">
        <v>14</v>
      </c>
      <c r="F450" t="s">
        <v>15</v>
      </c>
      <c r="G450">
        <v>12</v>
      </c>
      <c r="H450">
        <v>45035</v>
      </c>
      <c r="I450">
        <v>15</v>
      </c>
      <c r="J450">
        <v>3387</v>
      </c>
      <c r="K450">
        <f xml:space="preserve"> Table2[[#This Row],[Profit]] / Table2[[#This Row],[Sales Amount]]</f>
        <v>7.520817142222716E-2</v>
      </c>
    </row>
    <row r="451" spans="1:11" hidden="1" x14ac:dyDescent="0.3">
      <c r="A451" t="s">
        <v>481</v>
      </c>
      <c r="B451" s="1">
        <v>45376</v>
      </c>
      <c r="C451" t="s">
        <v>37</v>
      </c>
      <c r="D451" t="s">
        <v>18</v>
      </c>
      <c r="E451" t="s">
        <v>14</v>
      </c>
      <c r="F451" t="s">
        <v>20</v>
      </c>
      <c r="G451">
        <v>19</v>
      </c>
      <c r="H451">
        <v>16603</v>
      </c>
      <c r="I451">
        <v>0</v>
      </c>
      <c r="J451">
        <v>2761</v>
      </c>
      <c r="K451">
        <f xml:space="preserve"> Table2[[#This Row],[Profit]] / Table2[[#This Row],[Sales Amount]]</f>
        <v>0.16629524784677469</v>
      </c>
    </row>
    <row r="452" spans="1:11" hidden="1" x14ac:dyDescent="0.3">
      <c r="A452" t="s">
        <v>482</v>
      </c>
      <c r="B452" s="1">
        <v>45377</v>
      </c>
      <c r="C452" t="s">
        <v>37</v>
      </c>
      <c r="D452" t="s">
        <v>30</v>
      </c>
      <c r="E452" t="s">
        <v>27</v>
      </c>
      <c r="F452" t="s">
        <v>20</v>
      </c>
      <c r="G452">
        <v>5</v>
      </c>
      <c r="H452">
        <v>12891</v>
      </c>
      <c r="I452">
        <v>20</v>
      </c>
      <c r="J452">
        <v>2620</v>
      </c>
      <c r="K452">
        <f xml:space="preserve"> Table2[[#This Row],[Profit]] / Table2[[#This Row],[Sales Amount]]</f>
        <v>0.2032425723372896</v>
      </c>
    </row>
    <row r="453" spans="1:11" x14ac:dyDescent="0.3">
      <c r="A453" t="s">
        <v>483</v>
      </c>
      <c r="B453" s="1">
        <v>45378</v>
      </c>
      <c r="C453" t="s">
        <v>37</v>
      </c>
      <c r="D453" t="s">
        <v>40</v>
      </c>
      <c r="E453" t="s">
        <v>19</v>
      </c>
      <c r="F453" t="s">
        <v>15</v>
      </c>
      <c r="G453">
        <v>17</v>
      </c>
      <c r="H453" s="10">
        <v>29401</v>
      </c>
      <c r="I453">
        <v>5</v>
      </c>
      <c r="J453" s="10">
        <v>3859</v>
      </c>
      <c r="K453" s="13">
        <f xml:space="preserve"> Table2[[#This Row],[Profit]] / Table2[[#This Row],[Sales Amount]]</f>
        <v>0.13125403897826604</v>
      </c>
    </row>
    <row r="454" spans="1:11" hidden="1" x14ac:dyDescent="0.3">
      <c r="A454" t="s">
        <v>484</v>
      </c>
      <c r="B454" s="1">
        <v>45379</v>
      </c>
      <c r="C454" t="s">
        <v>37</v>
      </c>
      <c r="D454" t="s">
        <v>30</v>
      </c>
      <c r="E454" t="s">
        <v>19</v>
      </c>
      <c r="F454" t="s">
        <v>34</v>
      </c>
      <c r="G454">
        <v>23</v>
      </c>
      <c r="H454">
        <v>68414</v>
      </c>
      <c r="I454">
        <v>15</v>
      </c>
      <c r="J454">
        <v>15459</v>
      </c>
      <c r="K454">
        <f xml:space="preserve"> Table2[[#This Row],[Profit]] / Table2[[#This Row],[Sales Amount]]</f>
        <v>0.22596252229075919</v>
      </c>
    </row>
    <row r="455" spans="1:11" hidden="1" x14ac:dyDescent="0.3">
      <c r="A455" t="s">
        <v>485</v>
      </c>
      <c r="B455" s="1">
        <v>45380</v>
      </c>
      <c r="C455" t="s">
        <v>37</v>
      </c>
      <c r="D455" t="s">
        <v>30</v>
      </c>
      <c r="E455" t="s">
        <v>19</v>
      </c>
      <c r="F455" t="s">
        <v>31</v>
      </c>
      <c r="G455">
        <v>1</v>
      </c>
      <c r="H455">
        <v>50857</v>
      </c>
      <c r="I455">
        <v>10</v>
      </c>
      <c r="J455">
        <v>9140</v>
      </c>
      <c r="K455">
        <f xml:space="preserve"> Table2[[#This Row],[Profit]] / Table2[[#This Row],[Sales Amount]]</f>
        <v>0.17971960595394931</v>
      </c>
    </row>
    <row r="456" spans="1:11" hidden="1" x14ac:dyDescent="0.3">
      <c r="A456" t="s">
        <v>486</v>
      </c>
      <c r="B456" s="1">
        <v>45381</v>
      </c>
      <c r="C456" t="s">
        <v>22</v>
      </c>
      <c r="D456" t="s">
        <v>30</v>
      </c>
      <c r="E456" t="s">
        <v>27</v>
      </c>
      <c r="F456" t="s">
        <v>52</v>
      </c>
      <c r="G456">
        <v>24</v>
      </c>
      <c r="H456">
        <v>38937</v>
      </c>
      <c r="I456">
        <v>0</v>
      </c>
      <c r="J456">
        <v>8949</v>
      </c>
      <c r="K456">
        <f xml:space="preserve"> Table2[[#This Row],[Profit]] / Table2[[#This Row],[Sales Amount]]</f>
        <v>0.22983280684182139</v>
      </c>
    </row>
    <row r="457" spans="1:11" hidden="1" x14ac:dyDescent="0.3">
      <c r="A457" t="s">
        <v>487</v>
      </c>
      <c r="B457" s="1">
        <v>45382</v>
      </c>
      <c r="C457" t="s">
        <v>12</v>
      </c>
      <c r="D457" t="s">
        <v>30</v>
      </c>
      <c r="E457" t="s">
        <v>27</v>
      </c>
      <c r="F457" t="s">
        <v>15</v>
      </c>
      <c r="G457">
        <v>23</v>
      </c>
      <c r="H457">
        <v>36003</v>
      </c>
      <c r="I457">
        <v>5</v>
      </c>
      <c r="J457">
        <v>6289</v>
      </c>
      <c r="K457">
        <f xml:space="preserve"> Table2[[#This Row],[Profit]] / Table2[[#This Row],[Sales Amount]]</f>
        <v>0.17467988778712884</v>
      </c>
    </row>
    <row r="458" spans="1:11" hidden="1" x14ac:dyDescent="0.3">
      <c r="A458" t="s">
        <v>488</v>
      </c>
      <c r="B458" s="1">
        <v>45383</v>
      </c>
      <c r="C458" t="s">
        <v>37</v>
      </c>
      <c r="D458" t="s">
        <v>26</v>
      </c>
      <c r="E458" t="s">
        <v>27</v>
      </c>
      <c r="F458" t="s">
        <v>15</v>
      </c>
      <c r="G458">
        <v>10</v>
      </c>
      <c r="H458">
        <v>41758</v>
      </c>
      <c r="I458">
        <v>0</v>
      </c>
      <c r="J458">
        <v>3184</v>
      </c>
      <c r="K458">
        <f xml:space="preserve"> Table2[[#This Row],[Profit]] / Table2[[#This Row],[Sales Amount]]</f>
        <v>7.6248862493414435E-2</v>
      </c>
    </row>
    <row r="459" spans="1:11" hidden="1" x14ac:dyDescent="0.3">
      <c r="A459" t="s">
        <v>489</v>
      </c>
      <c r="B459" s="1">
        <v>45384</v>
      </c>
      <c r="C459" t="s">
        <v>17</v>
      </c>
      <c r="D459" t="s">
        <v>26</v>
      </c>
      <c r="E459" t="s">
        <v>27</v>
      </c>
      <c r="F459" t="s">
        <v>15</v>
      </c>
      <c r="G459">
        <v>15</v>
      </c>
      <c r="H459">
        <v>34224</v>
      </c>
      <c r="I459">
        <v>20</v>
      </c>
      <c r="J459">
        <v>3830</v>
      </c>
      <c r="K459">
        <f xml:space="preserve"> Table2[[#This Row],[Profit]] / Table2[[#This Row],[Sales Amount]]</f>
        <v>0.11190977092099112</v>
      </c>
    </row>
    <row r="460" spans="1:11" hidden="1" x14ac:dyDescent="0.3">
      <c r="A460" t="s">
        <v>490</v>
      </c>
      <c r="B460" s="1">
        <v>45385</v>
      </c>
      <c r="C460" t="s">
        <v>12</v>
      </c>
      <c r="D460" t="s">
        <v>45</v>
      </c>
      <c r="E460" t="s">
        <v>27</v>
      </c>
      <c r="F460" t="s">
        <v>31</v>
      </c>
      <c r="G460">
        <v>23</v>
      </c>
      <c r="H460">
        <v>64786</v>
      </c>
      <c r="I460">
        <v>10</v>
      </c>
      <c r="J460">
        <v>5853</v>
      </c>
      <c r="K460">
        <f xml:space="preserve"> Table2[[#This Row],[Profit]] / Table2[[#This Row],[Sales Amount]]</f>
        <v>9.0343592751520388E-2</v>
      </c>
    </row>
    <row r="461" spans="1:11" hidden="1" x14ac:dyDescent="0.3">
      <c r="A461" t="s">
        <v>491</v>
      </c>
      <c r="B461" s="1">
        <v>45386</v>
      </c>
      <c r="C461" t="s">
        <v>12</v>
      </c>
      <c r="D461" t="s">
        <v>18</v>
      </c>
      <c r="E461" t="s">
        <v>14</v>
      </c>
      <c r="F461" t="s">
        <v>31</v>
      </c>
      <c r="G461">
        <v>21</v>
      </c>
      <c r="H461">
        <v>15408</v>
      </c>
      <c r="I461">
        <v>0</v>
      </c>
      <c r="J461">
        <v>3571</v>
      </c>
      <c r="K461">
        <f xml:space="preserve"> Table2[[#This Row],[Profit]] / Table2[[#This Row],[Sales Amount]]</f>
        <v>0.23176272066458983</v>
      </c>
    </row>
    <row r="462" spans="1:11" hidden="1" x14ac:dyDescent="0.3">
      <c r="A462" t="s">
        <v>492</v>
      </c>
      <c r="B462" s="1">
        <v>45387</v>
      </c>
      <c r="C462" t="s">
        <v>37</v>
      </c>
      <c r="D462" t="s">
        <v>30</v>
      </c>
      <c r="E462" t="s">
        <v>19</v>
      </c>
      <c r="F462" t="s">
        <v>28</v>
      </c>
      <c r="G462">
        <v>21</v>
      </c>
      <c r="H462">
        <v>51126</v>
      </c>
      <c r="I462">
        <v>15</v>
      </c>
      <c r="J462">
        <v>10331</v>
      </c>
      <c r="K462">
        <f xml:space="preserve"> Table2[[#This Row],[Profit]] / Table2[[#This Row],[Sales Amount]]</f>
        <v>0.20206939717560538</v>
      </c>
    </row>
    <row r="463" spans="1:11" hidden="1" x14ac:dyDescent="0.3">
      <c r="A463" t="s">
        <v>493</v>
      </c>
      <c r="B463" s="1">
        <v>45388</v>
      </c>
      <c r="C463" t="s">
        <v>22</v>
      </c>
      <c r="D463" t="s">
        <v>45</v>
      </c>
      <c r="E463" t="s">
        <v>19</v>
      </c>
      <c r="F463" t="s">
        <v>20</v>
      </c>
      <c r="G463">
        <v>11</v>
      </c>
      <c r="H463">
        <v>37728</v>
      </c>
      <c r="I463">
        <v>10</v>
      </c>
      <c r="J463">
        <v>6990</v>
      </c>
      <c r="K463">
        <f xml:space="preserve"> Table2[[#This Row],[Profit]] / Table2[[#This Row],[Sales Amount]]</f>
        <v>0.1852735368956743</v>
      </c>
    </row>
    <row r="464" spans="1:11" hidden="1" x14ac:dyDescent="0.3">
      <c r="A464" t="s">
        <v>494</v>
      </c>
      <c r="B464" s="1">
        <v>45389</v>
      </c>
      <c r="C464" t="s">
        <v>37</v>
      </c>
      <c r="D464" t="s">
        <v>18</v>
      </c>
      <c r="E464" t="s">
        <v>19</v>
      </c>
      <c r="F464" t="s">
        <v>41</v>
      </c>
      <c r="G464">
        <v>13</v>
      </c>
      <c r="H464">
        <v>23886</v>
      </c>
      <c r="I464">
        <v>15</v>
      </c>
      <c r="J464">
        <v>2632</v>
      </c>
      <c r="K464">
        <f xml:space="preserve"> Table2[[#This Row],[Profit]] / Table2[[#This Row],[Sales Amount]]</f>
        <v>0.11019006949677636</v>
      </c>
    </row>
    <row r="465" spans="1:11" hidden="1" x14ac:dyDescent="0.3">
      <c r="A465" t="s">
        <v>495</v>
      </c>
      <c r="B465" s="1">
        <v>45390</v>
      </c>
      <c r="C465" t="s">
        <v>22</v>
      </c>
      <c r="D465" t="s">
        <v>13</v>
      </c>
      <c r="E465" t="s">
        <v>19</v>
      </c>
      <c r="F465" t="s">
        <v>34</v>
      </c>
      <c r="G465">
        <v>5</v>
      </c>
      <c r="H465">
        <v>47254</v>
      </c>
      <c r="I465">
        <v>0</v>
      </c>
      <c r="J465">
        <v>4102</v>
      </c>
      <c r="K465">
        <f xml:space="preserve"> Table2[[#This Row],[Profit]] / Table2[[#This Row],[Sales Amount]]</f>
        <v>8.6807466034621403E-2</v>
      </c>
    </row>
    <row r="466" spans="1:11" x14ac:dyDescent="0.3">
      <c r="A466" t="s">
        <v>496</v>
      </c>
      <c r="B466" s="1">
        <v>45391</v>
      </c>
      <c r="C466" t="s">
        <v>17</v>
      </c>
      <c r="D466" t="s">
        <v>40</v>
      </c>
      <c r="E466" t="s">
        <v>19</v>
      </c>
      <c r="F466" t="s">
        <v>23</v>
      </c>
      <c r="G466">
        <v>1</v>
      </c>
      <c r="H466" s="10">
        <v>28802</v>
      </c>
      <c r="I466">
        <v>10</v>
      </c>
      <c r="J466" s="10">
        <v>5797</v>
      </c>
      <c r="K466" s="13">
        <f xml:space="preserve"> Table2[[#This Row],[Profit]] / Table2[[#This Row],[Sales Amount]]</f>
        <v>0.20127074508714674</v>
      </c>
    </row>
    <row r="467" spans="1:11" hidden="1" x14ac:dyDescent="0.3">
      <c r="A467" t="s">
        <v>497</v>
      </c>
      <c r="B467" s="1">
        <v>45392</v>
      </c>
      <c r="C467" t="s">
        <v>12</v>
      </c>
      <c r="D467" t="s">
        <v>26</v>
      </c>
      <c r="E467" t="s">
        <v>19</v>
      </c>
      <c r="F467" t="s">
        <v>31</v>
      </c>
      <c r="G467">
        <v>24</v>
      </c>
      <c r="H467">
        <v>61315</v>
      </c>
      <c r="I467">
        <v>15</v>
      </c>
      <c r="J467">
        <v>8880</v>
      </c>
      <c r="K467">
        <f xml:space="preserve"> Table2[[#This Row],[Profit]] / Table2[[#This Row],[Sales Amount]]</f>
        <v>0.14482589904591045</v>
      </c>
    </row>
    <row r="468" spans="1:11" hidden="1" x14ac:dyDescent="0.3">
      <c r="A468" t="s">
        <v>498</v>
      </c>
      <c r="B468" s="1">
        <v>45393</v>
      </c>
      <c r="C468" t="s">
        <v>17</v>
      </c>
      <c r="D468" t="s">
        <v>13</v>
      </c>
      <c r="E468" t="s">
        <v>19</v>
      </c>
      <c r="F468" t="s">
        <v>41</v>
      </c>
      <c r="G468">
        <v>12</v>
      </c>
      <c r="H468">
        <v>63844</v>
      </c>
      <c r="I468">
        <v>20</v>
      </c>
      <c r="J468">
        <v>6075</v>
      </c>
      <c r="K468">
        <f xml:space="preserve"> Table2[[#This Row],[Profit]] / Table2[[#This Row],[Sales Amount]]</f>
        <v>9.515381241776831E-2</v>
      </c>
    </row>
    <row r="469" spans="1:11" hidden="1" x14ac:dyDescent="0.3">
      <c r="A469" t="s">
        <v>499</v>
      </c>
      <c r="B469" s="1">
        <v>45394</v>
      </c>
      <c r="C469" t="s">
        <v>22</v>
      </c>
      <c r="D469" t="s">
        <v>18</v>
      </c>
      <c r="E469" t="s">
        <v>19</v>
      </c>
      <c r="F469" t="s">
        <v>31</v>
      </c>
      <c r="G469">
        <v>11</v>
      </c>
      <c r="H469">
        <v>36118</v>
      </c>
      <c r="I469">
        <v>20</v>
      </c>
      <c r="J469">
        <v>6260</v>
      </c>
      <c r="K469">
        <f xml:space="preserve"> Table2[[#This Row],[Profit]] / Table2[[#This Row],[Sales Amount]]</f>
        <v>0.17332078188161026</v>
      </c>
    </row>
    <row r="470" spans="1:11" hidden="1" x14ac:dyDescent="0.3">
      <c r="A470" t="s">
        <v>500</v>
      </c>
      <c r="B470" s="1">
        <v>45395</v>
      </c>
      <c r="C470" t="s">
        <v>22</v>
      </c>
      <c r="D470" t="s">
        <v>13</v>
      </c>
      <c r="E470" t="s">
        <v>14</v>
      </c>
      <c r="F470" t="s">
        <v>34</v>
      </c>
      <c r="G470">
        <v>17</v>
      </c>
      <c r="H470">
        <v>61614</v>
      </c>
      <c r="I470">
        <v>0</v>
      </c>
      <c r="J470">
        <v>3577</v>
      </c>
      <c r="K470">
        <f xml:space="preserve"> Table2[[#This Row],[Profit]] / Table2[[#This Row],[Sales Amount]]</f>
        <v>5.8054987502840265E-2</v>
      </c>
    </row>
    <row r="471" spans="1:11" x14ac:dyDescent="0.3">
      <c r="A471" t="s">
        <v>501</v>
      </c>
      <c r="B471" s="1">
        <v>45396</v>
      </c>
      <c r="C471" t="s">
        <v>17</v>
      </c>
      <c r="D471" t="s">
        <v>40</v>
      </c>
      <c r="E471" t="s">
        <v>19</v>
      </c>
      <c r="F471" t="s">
        <v>23</v>
      </c>
      <c r="G471">
        <v>4</v>
      </c>
      <c r="H471" s="10">
        <v>70630</v>
      </c>
      <c r="I471">
        <v>10</v>
      </c>
      <c r="J471" s="10">
        <v>8138</v>
      </c>
      <c r="K471" s="13">
        <f xml:space="preserve"> Table2[[#This Row],[Profit]] / Table2[[#This Row],[Sales Amount]]</f>
        <v>0.11522016140450234</v>
      </c>
    </row>
    <row r="472" spans="1:11" hidden="1" x14ac:dyDescent="0.3">
      <c r="A472" t="s">
        <v>502</v>
      </c>
      <c r="B472" s="1">
        <v>45397</v>
      </c>
      <c r="C472" t="s">
        <v>22</v>
      </c>
      <c r="D472" t="s">
        <v>18</v>
      </c>
      <c r="E472" t="s">
        <v>14</v>
      </c>
      <c r="F472" t="s">
        <v>28</v>
      </c>
      <c r="G472">
        <v>15</v>
      </c>
      <c r="H472">
        <v>26025</v>
      </c>
      <c r="I472">
        <v>5</v>
      </c>
      <c r="J472">
        <v>3740</v>
      </c>
      <c r="K472">
        <f xml:space="preserve"> Table2[[#This Row],[Profit]] / Table2[[#This Row],[Sales Amount]]</f>
        <v>0.1437079731027858</v>
      </c>
    </row>
    <row r="473" spans="1:11" hidden="1" x14ac:dyDescent="0.3">
      <c r="A473" t="s">
        <v>503</v>
      </c>
      <c r="B473" s="1">
        <v>45398</v>
      </c>
      <c r="C473" t="s">
        <v>17</v>
      </c>
      <c r="D473" t="s">
        <v>13</v>
      </c>
      <c r="E473" t="s">
        <v>27</v>
      </c>
      <c r="F473" t="s">
        <v>15</v>
      </c>
      <c r="G473">
        <v>9</v>
      </c>
      <c r="H473">
        <v>14834</v>
      </c>
      <c r="I473">
        <v>10</v>
      </c>
      <c r="J473">
        <v>1180</v>
      </c>
      <c r="K473">
        <f xml:space="preserve"> Table2[[#This Row],[Profit]] / Table2[[#This Row],[Sales Amount]]</f>
        <v>7.9546986652285295E-2</v>
      </c>
    </row>
    <row r="474" spans="1:11" hidden="1" x14ac:dyDescent="0.3">
      <c r="A474" t="s">
        <v>504</v>
      </c>
      <c r="B474" s="1">
        <v>45399</v>
      </c>
      <c r="C474" t="s">
        <v>12</v>
      </c>
      <c r="D474" t="s">
        <v>26</v>
      </c>
      <c r="E474" t="s">
        <v>19</v>
      </c>
      <c r="F474" t="s">
        <v>28</v>
      </c>
      <c r="G474">
        <v>21</v>
      </c>
      <c r="H474">
        <v>63267</v>
      </c>
      <c r="I474">
        <v>20</v>
      </c>
      <c r="J474">
        <v>15622</v>
      </c>
      <c r="K474">
        <f xml:space="preserve"> Table2[[#This Row],[Profit]] / Table2[[#This Row],[Sales Amount]]</f>
        <v>0.2469217759653532</v>
      </c>
    </row>
    <row r="475" spans="1:11" hidden="1" x14ac:dyDescent="0.3">
      <c r="A475" t="s">
        <v>505</v>
      </c>
      <c r="B475" s="1">
        <v>45400</v>
      </c>
      <c r="C475" t="s">
        <v>17</v>
      </c>
      <c r="D475" t="s">
        <v>26</v>
      </c>
      <c r="E475" t="s">
        <v>27</v>
      </c>
      <c r="F475" t="s">
        <v>31</v>
      </c>
      <c r="G475">
        <v>20</v>
      </c>
      <c r="H475">
        <v>7144</v>
      </c>
      <c r="I475">
        <v>15</v>
      </c>
      <c r="J475">
        <v>655</v>
      </c>
      <c r="K475">
        <f xml:space="preserve"> Table2[[#This Row],[Profit]] / Table2[[#This Row],[Sales Amount]]</f>
        <v>9.1685330347144461E-2</v>
      </c>
    </row>
    <row r="476" spans="1:11" hidden="1" x14ac:dyDescent="0.3">
      <c r="A476" t="s">
        <v>506</v>
      </c>
      <c r="B476" s="1">
        <v>45401</v>
      </c>
      <c r="C476" t="s">
        <v>12</v>
      </c>
      <c r="D476" t="s">
        <v>45</v>
      </c>
      <c r="E476" t="s">
        <v>27</v>
      </c>
      <c r="F476" t="s">
        <v>28</v>
      </c>
      <c r="G476">
        <v>19</v>
      </c>
      <c r="H476">
        <v>33433</v>
      </c>
      <c r="I476">
        <v>5</v>
      </c>
      <c r="J476">
        <v>2543</v>
      </c>
      <c r="K476">
        <f xml:space="preserve"> Table2[[#This Row],[Profit]] / Table2[[#This Row],[Sales Amount]]</f>
        <v>7.6062572907008047E-2</v>
      </c>
    </row>
    <row r="477" spans="1:11" hidden="1" x14ac:dyDescent="0.3">
      <c r="A477" t="s">
        <v>507</v>
      </c>
      <c r="B477" s="1">
        <v>45402</v>
      </c>
      <c r="C477" t="s">
        <v>17</v>
      </c>
      <c r="D477" t="s">
        <v>13</v>
      </c>
      <c r="E477" t="s">
        <v>27</v>
      </c>
      <c r="F477" t="s">
        <v>41</v>
      </c>
      <c r="G477">
        <v>19</v>
      </c>
      <c r="H477">
        <v>43969</v>
      </c>
      <c r="I477">
        <v>0</v>
      </c>
      <c r="J477">
        <v>3988</v>
      </c>
      <c r="K477">
        <f xml:space="preserve"> Table2[[#This Row],[Profit]] / Table2[[#This Row],[Sales Amount]]</f>
        <v>9.0700266096568033E-2</v>
      </c>
    </row>
    <row r="478" spans="1:11" hidden="1" x14ac:dyDescent="0.3">
      <c r="A478" t="s">
        <v>508</v>
      </c>
      <c r="B478" s="1">
        <v>45403</v>
      </c>
      <c r="C478" t="s">
        <v>22</v>
      </c>
      <c r="D478" t="s">
        <v>30</v>
      </c>
      <c r="E478" t="s">
        <v>14</v>
      </c>
      <c r="F478" t="s">
        <v>52</v>
      </c>
      <c r="G478">
        <v>12</v>
      </c>
      <c r="H478">
        <v>34187</v>
      </c>
      <c r="I478">
        <v>5</v>
      </c>
      <c r="J478">
        <v>6967</v>
      </c>
      <c r="K478">
        <f xml:space="preserve"> Table2[[#This Row],[Profit]] / Table2[[#This Row],[Sales Amount]]</f>
        <v>0.20379091467516891</v>
      </c>
    </row>
    <row r="479" spans="1:11" hidden="1" x14ac:dyDescent="0.3">
      <c r="A479" t="s">
        <v>509</v>
      </c>
      <c r="B479" s="1">
        <v>45404</v>
      </c>
      <c r="C479" t="s">
        <v>17</v>
      </c>
      <c r="D479" t="s">
        <v>13</v>
      </c>
      <c r="E479" t="s">
        <v>27</v>
      </c>
      <c r="F479" t="s">
        <v>31</v>
      </c>
      <c r="G479">
        <v>5</v>
      </c>
      <c r="H479">
        <v>53156</v>
      </c>
      <c r="I479">
        <v>0</v>
      </c>
      <c r="J479">
        <v>7181</v>
      </c>
      <c r="K479">
        <f xml:space="preserve"> Table2[[#This Row],[Profit]] / Table2[[#This Row],[Sales Amount]]</f>
        <v>0.13509293400556852</v>
      </c>
    </row>
    <row r="480" spans="1:11" hidden="1" x14ac:dyDescent="0.3">
      <c r="A480" t="s">
        <v>510</v>
      </c>
      <c r="B480" s="1">
        <v>45405</v>
      </c>
      <c r="C480" t="s">
        <v>22</v>
      </c>
      <c r="D480" t="s">
        <v>18</v>
      </c>
      <c r="E480" t="s">
        <v>27</v>
      </c>
      <c r="F480" t="s">
        <v>31</v>
      </c>
      <c r="G480">
        <v>10</v>
      </c>
      <c r="H480">
        <v>17875</v>
      </c>
      <c r="I480">
        <v>5</v>
      </c>
      <c r="J480">
        <v>2915</v>
      </c>
      <c r="K480">
        <f xml:space="preserve"> Table2[[#This Row],[Profit]] / Table2[[#This Row],[Sales Amount]]</f>
        <v>0.16307692307692306</v>
      </c>
    </row>
    <row r="481" spans="1:11" hidden="1" x14ac:dyDescent="0.3">
      <c r="A481" t="s">
        <v>511</v>
      </c>
      <c r="B481" s="1">
        <v>45406</v>
      </c>
      <c r="C481" t="s">
        <v>17</v>
      </c>
      <c r="D481" t="s">
        <v>18</v>
      </c>
      <c r="E481" t="s">
        <v>27</v>
      </c>
      <c r="F481" t="s">
        <v>41</v>
      </c>
      <c r="G481">
        <v>17</v>
      </c>
      <c r="H481">
        <v>65706</v>
      </c>
      <c r="I481">
        <v>0</v>
      </c>
      <c r="J481">
        <v>3561</v>
      </c>
      <c r="K481">
        <f xml:space="preserve"> Table2[[#This Row],[Profit]] / Table2[[#This Row],[Sales Amount]]</f>
        <v>5.4195963838918823E-2</v>
      </c>
    </row>
    <row r="482" spans="1:11" hidden="1" x14ac:dyDescent="0.3">
      <c r="A482" t="s">
        <v>512</v>
      </c>
      <c r="B482" s="1">
        <v>45407</v>
      </c>
      <c r="C482" t="s">
        <v>17</v>
      </c>
      <c r="D482" t="s">
        <v>13</v>
      </c>
      <c r="E482" t="s">
        <v>19</v>
      </c>
      <c r="F482" t="s">
        <v>20</v>
      </c>
      <c r="G482">
        <v>5</v>
      </c>
      <c r="H482">
        <v>37107</v>
      </c>
      <c r="I482">
        <v>0</v>
      </c>
      <c r="J482">
        <v>2110</v>
      </c>
      <c r="K482">
        <f xml:space="preserve"> Table2[[#This Row],[Profit]] / Table2[[#This Row],[Sales Amount]]</f>
        <v>5.6862586573961788E-2</v>
      </c>
    </row>
    <row r="483" spans="1:11" x14ac:dyDescent="0.3">
      <c r="A483" t="s">
        <v>513</v>
      </c>
      <c r="B483" s="1">
        <v>45408</v>
      </c>
      <c r="C483" t="s">
        <v>37</v>
      </c>
      <c r="D483" t="s">
        <v>40</v>
      </c>
      <c r="E483" t="s">
        <v>19</v>
      </c>
      <c r="F483" t="s">
        <v>23</v>
      </c>
      <c r="G483">
        <v>22</v>
      </c>
      <c r="H483" s="10">
        <v>24493</v>
      </c>
      <c r="I483">
        <v>5</v>
      </c>
      <c r="J483" s="10">
        <v>3408</v>
      </c>
      <c r="K483" s="13">
        <f xml:space="preserve"> Table2[[#This Row],[Profit]] / Table2[[#This Row],[Sales Amount]]</f>
        <v>0.1391417956150737</v>
      </c>
    </row>
    <row r="484" spans="1:11" hidden="1" x14ac:dyDescent="0.3">
      <c r="A484" t="s">
        <v>514</v>
      </c>
      <c r="B484" s="1">
        <v>45409</v>
      </c>
      <c r="C484" t="s">
        <v>22</v>
      </c>
      <c r="D484" t="s">
        <v>26</v>
      </c>
      <c r="E484" t="s">
        <v>14</v>
      </c>
      <c r="F484" t="s">
        <v>15</v>
      </c>
      <c r="G484">
        <v>16</v>
      </c>
      <c r="H484">
        <v>44886</v>
      </c>
      <c r="I484">
        <v>5</v>
      </c>
      <c r="J484">
        <v>9575</v>
      </c>
      <c r="K484">
        <f xml:space="preserve"> Table2[[#This Row],[Profit]] / Table2[[#This Row],[Sales Amount]]</f>
        <v>0.21331818384351467</v>
      </c>
    </row>
    <row r="485" spans="1:11" hidden="1" x14ac:dyDescent="0.3">
      <c r="A485" t="s">
        <v>515</v>
      </c>
      <c r="B485" s="1">
        <v>45410</v>
      </c>
      <c r="C485" t="s">
        <v>37</v>
      </c>
      <c r="D485" t="s">
        <v>18</v>
      </c>
      <c r="E485" t="s">
        <v>14</v>
      </c>
      <c r="F485" t="s">
        <v>41</v>
      </c>
      <c r="G485">
        <v>7</v>
      </c>
      <c r="H485">
        <v>46787</v>
      </c>
      <c r="I485">
        <v>0</v>
      </c>
      <c r="J485">
        <v>10622</v>
      </c>
      <c r="K485">
        <f xml:space="preserve"> Table2[[#This Row],[Profit]] / Table2[[#This Row],[Sales Amount]]</f>
        <v>0.22702887554235152</v>
      </c>
    </row>
    <row r="486" spans="1:11" hidden="1" x14ac:dyDescent="0.3">
      <c r="A486" t="s">
        <v>516</v>
      </c>
      <c r="B486" s="1">
        <v>45411</v>
      </c>
      <c r="C486" t="s">
        <v>22</v>
      </c>
      <c r="D486" t="s">
        <v>26</v>
      </c>
      <c r="E486" t="s">
        <v>19</v>
      </c>
      <c r="F486" t="s">
        <v>23</v>
      </c>
      <c r="G486">
        <v>9</v>
      </c>
      <c r="H486">
        <v>71696</v>
      </c>
      <c r="I486">
        <v>20</v>
      </c>
      <c r="J486">
        <v>4828</v>
      </c>
      <c r="K486">
        <f xml:space="preserve"> Table2[[#This Row],[Profit]] / Table2[[#This Row],[Sales Amount]]</f>
        <v>6.7339879491185001E-2</v>
      </c>
    </row>
    <row r="487" spans="1:11" hidden="1" x14ac:dyDescent="0.3">
      <c r="A487" t="s">
        <v>517</v>
      </c>
      <c r="B487" s="1">
        <v>45412</v>
      </c>
      <c r="C487" t="s">
        <v>37</v>
      </c>
      <c r="D487" t="s">
        <v>18</v>
      </c>
      <c r="E487" t="s">
        <v>14</v>
      </c>
      <c r="F487" t="s">
        <v>34</v>
      </c>
      <c r="G487">
        <v>3</v>
      </c>
      <c r="H487">
        <v>70514</v>
      </c>
      <c r="I487">
        <v>5</v>
      </c>
      <c r="J487">
        <v>11118</v>
      </c>
      <c r="K487">
        <f xml:space="preserve"> Table2[[#This Row],[Profit]] / Table2[[#This Row],[Sales Amount]]</f>
        <v>0.15767081714269507</v>
      </c>
    </row>
    <row r="488" spans="1:11" hidden="1" x14ac:dyDescent="0.3">
      <c r="A488" t="s">
        <v>518</v>
      </c>
      <c r="B488" s="1">
        <v>45413</v>
      </c>
      <c r="C488" t="s">
        <v>12</v>
      </c>
      <c r="D488" t="s">
        <v>45</v>
      </c>
      <c r="E488" t="s">
        <v>19</v>
      </c>
      <c r="F488" t="s">
        <v>23</v>
      </c>
      <c r="G488">
        <v>15</v>
      </c>
      <c r="H488">
        <v>8710</v>
      </c>
      <c r="I488">
        <v>10</v>
      </c>
      <c r="J488">
        <v>2026</v>
      </c>
      <c r="K488">
        <f xml:space="preserve"> Table2[[#This Row],[Profit]] / Table2[[#This Row],[Sales Amount]]</f>
        <v>0.23260619977037889</v>
      </c>
    </row>
    <row r="489" spans="1:11" hidden="1" x14ac:dyDescent="0.3">
      <c r="A489" t="s">
        <v>519</v>
      </c>
      <c r="B489" s="1">
        <v>45414</v>
      </c>
      <c r="C489" t="s">
        <v>17</v>
      </c>
      <c r="D489" t="s">
        <v>30</v>
      </c>
      <c r="E489" t="s">
        <v>27</v>
      </c>
      <c r="F489" t="s">
        <v>34</v>
      </c>
      <c r="G489">
        <v>16</v>
      </c>
      <c r="H489">
        <v>11422</v>
      </c>
      <c r="I489">
        <v>15</v>
      </c>
      <c r="J489">
        <v>1457</v>
      </c>
      <c r="K489">
        <f xml:space="preserve"> Table2[[#This Row],[Profit]] / Table2[[#This Row],[Sales Amount]]</f>
        <v>0.1275608474873052</v>
      </c>
    </row>
    <row r="490" spans="1:11" hidden="1" x14ac:dyDescent="0.3">
      <c r="A490" t="s">
        <v>520</v>
      </c>
      <c r="B490" s="1">
        <v>45415</v>
      </c>
      <c r="C490" t="s">
        <v>22</v>
      </c>
      <c r="D490" t="s">
        <v>18</v>
      </c>
      <c r="E490" t="s">
        <v>27</v>
      </c>
      <c r="F490" t="s">
        <v>41</v>
      </c>
      <c r="G490">
        <v>18</v>
      </c>
      <c r="H490">
        <v>36789</v>
      </c>
      <c r="I490">
        <v>0</v>
      </c>
      <c r="J490">
        <v>7943</v>
      </c>
      <c r="K490">
        <f xml:space="preserve"> Table2[[#This Row],[Profit]] / Table2[[#This Row],[Sales Amount]]</f>
        <v>0.21590692870151404</v>
      </c>
    </row>
    <row r="491" spans="1:11" hidden="1" x14ac:dyDescent="0.3">
      <c r="A491" t="s">
        <v>521</v>
      </c>
      <c r="B491" s="1">
        <v>45416</v>
      </c>
      <c r="C491" t="s">
        <v>22</v>
      </c>
      <c r="D491" t="s">
        <v>26</v>
      </c>
      <c r="E491" t="s">
        <v>14</v>
      </c>
      <c r="F491" t="s">
        <v>31</v>
      </c>
      <c r="G491">
        <v>14</v>
      </c>
      <c r="H491">
        <v>33840</v>
      </c>
      <c r="I491">
        <v>0</v>
      </c>
      <c r="J491">
        <v>2596</v>
      </c>
      <c r="K491">
        <f xml:space="preserve"> Table2[[#This Row],[Profit]] / Table2[[#This Row],[Sales Amount]]</f>
        <v>7.6713947990543735E-2</v>
      </c>
    </row>
    <row r="492" spans="1:11" hidden="1" x14ac:dyDescent="0.3">
      <c r="A492" t="s">
        <v>522</v>
      </c>
      <c r="B492" s="1">
        <v>45417</v>
      </c>
      <c r="C492" t="s">
        <v>17</v>
      </c>
      <c r="D492" t="s">
        <v>45</v>
      </c>
      <c r="E492" t="s">
        <v>19</v>
      </c>
      <c r="F492" t="s">
        <v>31</v>
      </c>
      <c r="G492">
        <v>3</v>
      </c>
      <c r="H492">
        <v>40350</v>
      </c>
      <c r="I492">
        <v>15</v>
      </c>
      <c r="J492">
        <v>9566</v>
      </c>
      <c r="K492">
        <f xml:space="preserve"> Table2[[#This Row],[Profit]] / Table2[[#This Row],[Sales Amount]]</f>
        <v>0.23707558859975217</v>
      </c>
    </row>
    <row r="493" spans="1:11" hidden="1" x14ac:dyDescent="0.3">
      <c r="A493" t="s">
        <v>523</v>
      </c>
      <c r="B493" s="1">
        <v>45418</v>
      </c>
      <c r="C493" t="s">
        <v>22</v>
      </c>
      <c r="D493" t="s">
        <v>18</v>
      </c>
      <c r="E493" t="s">
        <v>19</v>
      </c>
      <c r="F493" t="s">
        <v>20</v>
      </c>
      <c r="G493">
        <v>12</v>
      </c>
      <c r="H493">
        <v>57484</v>
      </c>
      <c r="I493">
        <v>20</v>
      </c>
      <c r="J493">
        <v>11513</v>
      </c>
      <c r="K493">
        <f xml:space="preserve"> Table2[[#This Row],[Profit]] / Table2[[#This Row],[Sales Amount]]</f>
        <v>0.20028181754923108</v>
      </c>
    </row>
    <row r="494" spans="1:11" x14ac:dyDescent="0.3">
      <c r="A494" t="s">
        <v>524</v>
      </c>
      <c r="B494" s="1">
        <v>45419</v>
      </c>
      <c r="C494" t="s">
        <v>22</v>
      </c>
      <c r="D494" t="s">
        <v>40</v>
      </c>
      <c r="E494" t="s">
        <v>14</v>
      </c>
      <c r="F494" t="s">
        <v>41</v>
      </c>
      <c r="G494">
        <v>9</v>
      </c>
      <c r="H494" s="10">
        <v>11594</v>
      </c>
      <c r="I494">
        <v>15</v>
      </c>
      <c r="J494" s="10">
        <v>2762</v>
      </c>
      <c r="K494" s="13">
        <f xml:space="preserve"> Table2[[#This Row],[Profit]] / Table2[[#This Row],[Sales Amount]]</f>
        <v>0.23822666896670691</v>
      </c>
    </row>
    <row r="495" spans="1:11" hidden="1" x14ac:dyDescent="0.3">
      <c r="A495" t="s">
        <v>525</v>
      </c>
      <c r="B495" s="1">
        <v>45420</v>
      </c>
      <c r="C495" t="s">
        <v>37</v>
      </c>
      <c r="D495" t="s">
        <v>30</v>
      </c>
      <c r="E495" t="s">
        <v>19</v>
      </c>
      <c r="F495" t="s">
        <v>34</v>
      </c>
      <c r="G495">
        <v>7</v>
      </c>
      <c r="H495">
        <v>33918</v>
      </c>
      <c r="I495">
        <v>5</v>
      </c>
      <c r="J495">
        <v>6285</v>
      </c>
      <c r="K495">
        <f xml:space="preserve"> Table2[[#This Row],[Profit]] / Table2[[#This Row],[Sales Amount]]</f>
        <v>0.18529984079249956</v>
      </c>
    </row>
    <row r="496" spans="1:11" hidden="1" x14ac:dyDescent="0.3">
      <c r="A496" t="s">
        <v>526</v>
      </c>
      <c r="B496" s="1">
        <v>45421</v>
      </c>
      <c r="C496" t="s">
        <v>22</v>
      </c>
      <c r="D496" t="s">
        <v>18</v>
      </c>
      <c r="E496" t="s">
        <v>27</v>
      </c>
      <c r="F496" t="s">
        <v>23</v>
      </c>
      <c r="G496">
        <v>9</v>
      </c>
      <c r="H496">
        <v>6241</v>
      </c>
      <c r="I496">
        <v>15</v>
      </c>
      <c r="J496">
        <v>765</v>
      </c>
      <c r="K496">
        <f xml:space="preserve"> Table2[[#This Row],[Profit]] / Table2[[#This Row],[Sales Amount]]</f>
        <v>0.1225765101746515</v>
      </c>
    </row>
    <row r="497" spans="1:11" hidden="1" x14ac:dyDescent="0.3">
      <c r="A497" t="s">
        <v>527</v>
      </c>
      <c r="B497" s="1">
        <v>45422</v>
      </c>
      <c r="C497" t="s">
        <v>12</v>
      </c>
      <c r="D497" t="s">
        <v>45</v>
      </c>
      <c r="E497" t="s">
        <v>14</v>
      </c>
      <c r="F497" t="s">
        <v>23</v>
      </c>
      <c r="G497">
        <v>13</v>
      </c>
      <c r="H497">
        <v>72874</v>
      </c>
      <c r="I497">
        <v>0</v>
      </c>
      <c r="J497">
        <v>17317</v>
      </c>
      <c r="K497">
        <f xml:space="preserve"> Table2[[#This Row],[Profit]] / Table2[[#This Row],[Sales Amount]]</f>
        <v>0.23762933282103357</v>
      </c>
    </row>
    <row r="498" spans="1:11" x14ac:dyDescent="0.3">
      <c r="A498" t="s">
        <v>528</v>
      </c>
      <c r="B498" s="1">
        <v>45423</v>
      </c>
      <c r="C498" t="s">
        <v>12</v>
      </c>
      <c r="D498" t="s">
        <v>40</v>
      </c>
      <c r="E498" t="s">
        <v>14</v>
      </c>
      <c r="F498" t="s">
        <v>34</v>
      </c>
      <c r="G498">
        <v>18</v>
      </c>
      <c r="H498" s="10">
        <v>69298</v>
      </c>
      <c r="I498">
        <v>15</v>
      </c>
      <c r="J498" s="10">
        <v>7284</v>
      </c>
      <c r="K498" s="13">
        <f xml:space="preserve"> Table2[[#This Row],[Profit]] / Table2[[#This Row],[Sales Amount]]</f>
        <v>0.10511125862218246</v>
      </c>
    </row>
    <row r="499" spans="1:11" hidden="1" x14ac:dyDescent="0.3">
      <c r="A499" t="s">
        <v>529</v>
      </c>
      <c r="B499" s="1">
        <v>45424</v>
      </c>
      <c r="C499" t="s">
        <v>17</v>
      </c>
      <c r="D499" t="s">
        <v>13</v>
      </c>
      <c r="E499" t="s">
        <v>19</v>
      </c>
      <c r="F499" t="s">
        <v>28</v>
      </c>
      <c r="G499">
        <v>5</v>
      </c>
      <c r="H499">
        <v>71032</v>
      </c>
      <c r="I499">
        <v>10</v>
      </c>
      <c r="J499">
        <v>8270</v>
      </c>
      <c r="K499">
        <f xml:space="preserve"> Table2[[#This Row],[Profit]] / Table2[[#This Row],[Sales Amount]]</f>
        <v>0.11642639936929834</v>
      </c>
    </row>
    <row r="500" spans="1:11" hidden="1" x14ac:dyDescent="0.3">
      <c r="A500" t="s">
        <v>530</v>
      </c>
      <c r="B500" s="1">
        <v>45425</v>
      </c>
      <c r="C500" t="s">
        <v>22</v>
      </c>
      <c r="D500" t="s">
        <v>45</v>
      </c>
      <c r="E500" t="s">
        <v>14</v>
      </c>
      <c r="F500" t="s">
        <v>20</v>
      </c>
      <c r="G500">
        <v>13</v>
      </c>
      <c r="H500">
        <v>22664</v>
      </c>
      <c r="I500">
        <v>5</v>
      </c>
      <c r="J500">
        <v>4309</v>
      </c>
      <c r="K500">
        <f xml:space="preserve"> Table2[[#This Row],[Profit]] / Table2[[#This Row],[Sales Amount]]</f>
        <v>0.19012530885986587</v>
      </c>
    </row>
    <row r="501" spans="1:11" hidden="1" x14ac:dyDescent="0.3">
      <c r="A501" t="s">
        <v>531</v>
      </c>
      <c r="B501" s="1">
        <v>45426</v>
      </c>
      <c r="C501" t="s">
        <v>17</v>
      </c>
      <c r="D501" t="s">
        <v>45</v>
      </c>
      <c r="E501" t="s">
        <v>19</v>
      </c>
      <c r="F501" t="s">
        <v>52</v>
      </c>
      <c r="G501">
        <v>4</v>
      </c>
      <c r="H501">
        <v>36095</v>
      </c>
      <c r="I501">
        <v>15</v>
      </c>
      <c r="J501">
        <v>7329</v>
      </c>
      <c r="K501">
        <f xml:space="preserve"> Table2[[#This Row],[Profit]] / Table2[[#This Row],[Sales Amount]]</f>
        <v>0.20304751350602576</v>
      </c>
    </row>
    <row r="502" spans="1:11" x14ac:dyDescent="0.3">
      <c r="A502" t="s">
        <v>532</v>
      </c>
      <c r="B502" s="1">
        <v>45427</v>
      </c>
      <c r="C502" t="s">
        <v>12</v>
      </c>
      <c r="D502" t="s">
        <v>40</v>
      </c>
      <c r="E502" t="s">
        <v>19</v>
      </c>
      <c r="F502" t="s">
        <v>31</v>
      </c>
      <c r="G502">
        <v>2</v>
      </c>
      <c r="H502" s="10">
        <v>30757</v>
      </c>
      <c r="I502">
        <v>0</v>
      </c>
      <c r="J502" s="10">
        <v>7254</v>
      </c>
      <c r="K502" s="13">
        <f xml:space="preserve"> Table2[[#This Row],[Profit]] / Table2[[#This Row],[Sales Amount]]</f>
        <v>0.23584874987807652</v>
      </c>
    </row>
    <row r="503" spans="1:11" hidden="1" x14ac:dyDescent="0.3">
      <c r="A503" t="s">
        <v>533</v>
      </c>
      <c r="B503" s="1">
        <v>45428</v>
      </c>
      <c r="C503" t="s">
        <v>22</v>
      </c>
      <c r="D503" t="s">
        <v>45</v>
      </c>
      <c r="E503" t="s">
        <v>19</v>
      </c>
      <c r="F503" t="s">
        <v>15</v>
      </c>
      <c r="G503">
        <v>16</v>
      </c>
      <c r="H503">
        <v>14711</v>
      </c>
      <c r="I503">
        <v>5</v>
      </c>
      <c r="J503">
        <v>1338</v>
      </c>
      <c r="K503">
        <f xml:space="preserve"> Table2[[#This Row],[Profit]] / Table2[[#This Row],[Sales Amount]]</f>
        <v>9.0952348582693229E-2</v>
      </c>
    </row>
    <row r="504" spans="1:11" x14ac:dyDescent="0.3">
      <c r="A504" t="s">
        <v>534</v>
      </c>
      <c r="B504" s="1">
        <v>45429</v>
      </c>
      <c r="C504" t="s">
        <v>22</v>
      </c>
      <c r="D504" t="s">
        <v>40</v>
      </c>
      <c r="E504" t="s">
        <v>19</v>
      </c>
      <c r="F504" t="s">
        <v>23</v>
      </c>
      <c r="G504">
        <v>9</v>
      </c>
      <c r="H504" s="10">
        <v>5732</v>
      </c>
      <c r="I504">
        <v>0</v>
      </c>
      <c r="J504" s="10">
        <v>1201</v>
      </c>
      <c r="K504" s="13">
        <f xml:space="preserve"> Table2[[#This Row],[Profit]] / Table2[[#This Row],[Sales Amount]]</f>
        <v>0.2095254710397767</v>
      </c>
    </row>
    <row r="505" spans="1:11" hidden="1" x14ac:dyDescent="0.3">
      <c r="A505" t="s">
        <v>535</v>
      </c>
      <c r="B505" s="1">
        <v>45430</v>
      </c>
      <c r="C505" t="s">
        <v>17</v>
      </c>
      <c r="D505" t="s">
        <v>18</v>
      </c>
      <c r="E505" t="s">
        <v>19</v>
      </c>
      <c r="F505" t="s">
        <v>15</v>
      </c>
      <c r="G505">
        <v>9</v>
      </c>
      <c r="H505">
        <v>68253</v>
      </c>
      <c r="I505">
        <v>20</v>
      </c>
      <c r="J505">
        <v>13494</v>
      </c>
      <c r="K505">
        <f xml:space="preserve"> Table2[[#This Row],[Profit]] / Table2[[#This Row],[Sales Amount]]</f>
        <v>0.19770559535844578</v>
      </c>
    </row>
    <row r="506" spans="1:11" x14ac:dyDescent="0.3">
      <c r="A506" t="s">
        <v>536</v>
      </c>
      <c r="B506" s="1">
        <v>45431</v>
      </c>
      <c r="C506" t="s">
        <v>12</v>
      </c>
      <c r="D506" t="s">
        <v>40</v>
      </c>
      <c r="E506" t="s">
        <v>14</v>
      </c>
      <c r="F506" t="s">
        <v>52</v>
      </c>
      <c r="G506">
        <v>6</v>
      </c>
      <c r="H506" s="10">
        <v>53191</v>
      </c>
      <c r="I506">
        <v>10</v>
      </c>
      <c r="J506" s="10">
        <v>3338</v>
      </c>
      <c r="K506" s="13">
        <f xml:space="preserve"> Table2[[#This Row],[Profit]] / Table2[[#This Row],[Sales Amount]]</f>
        <v>6.2754977345791579E-2</v>
      </c>
    </row>
    <row r="507" spans="1:11" x14ac:dyDescent="0.3">
      <c r="A507" t="s">
        <v>537</v>
      </c>
      <c r="B507" s="1">
        <v>45432</v>
      </c>
      <c r="C507" t="s">
        <v>22</v>
      </c>
      <c r="D507" t="s">
        <v>40</v>
      </c>
      <c r="E507" t="s">
        <v>27</v>
      </c>
      <c r="F507" t="s">
        <v>41</v>
      </c>
      <c r="G507">
        <v>11</v>
      </c>
      <c r="H507" s="10">
        <v>26113</v>
      </c>
      <c r="I507">
        <v>20</v>
      </c>
      <c r="J507" s="10">
        <v>3327</v>
      </c>
      <c r="K507" s="13">
        <f xml:space="preserve"> Table2[[#This Row],[Profit]] / Table2[[#This Row],[Sales Amount]]</f>
        <v>0.12740780454179909</v>
      </c>
    </row>
    <row r="508" spans="1:11" hidden="1" x14ac:dyDescent="0.3">
      <c r="A508" t="s">
        <v>538</v>
      </c>
      <c r="B508" s="1">
        <v>45433</v>
      </c>
      <c r="C508" t="s">
        <v>17</v>
      </c>
      <c r="D508" t="s">
        <v>30</v>
      </c>
      <c r="E508" t="s">
        <v>27</v>
      </c>
      <c r="F508" t="s">
        <v>15</v>
      </c>
      <c r="G508">
        <v>22</v>
      </c>
      <c r="H508">
        <v>14526</v>
      </c>
      <c r="I508">
        <v>10</v>
      </c>
      <c r="J508">
        <v>1547</v>
      </c>
      <c r="K508">
        <f xml:space="preserve"> Table2[[#This Row],[Profit]] / Table2[[#This Row],[Sales Amount]]</f>
        <v>0.10649869200055073</v>
      </c>
    </row>
    <row r="509" spans="1:11" x14ac:dyDescent="0.3">
      <c r="A509" t="s">
        <v>539</v>
      </c>
      <c r="B509" s="1">
        <v>45434</v>
      </c>
      <c r="C509" t="s">
        <v>12</v>
      </c>
      <c r="D509" t="s">
        <v>40</v>
      </c>
      <c r="E509" t="s">
        <v>14</v>
      </c>
      <c r="F509" t="s">
        <v>52</v>
      </c>
      <c r="G509">
        <v>24</v>
      </c>
      <c r="H509" s="10">
        <v>54035</v>
      </c>
      <c r="I509">
        <v>15</v>
      </c>
      <c r="J509" s="10">
        <v>5992</v>
      </c>
      <c r="K509" s="13">
        <f xml:space="preserve"> Table2[[#This Row],[Profit]] / Table2[[#This Row],[Sales Amount]]</f>
        <v>0.11089108910891089</v>
      </c>
    </row>
    <row r="510" spans="1:11" x14ac:dyDescent="0.3">
      <c r="A510" t="s">
        <v>540</v>
      </c>
      <c r="B510" s="1">
        <v>45435</v>
      </c>
      <c r="C510" t="s">
        <v>17</v>
      </c>
      <c r="D510" t="s">
        <v>40</v>
      </c>
      <c r="E510" t="s">
        <v>14</v>
      </c>
      <c r="F510" t="s">
        <v>31</v>
      </c>
      <c r="G510">
        <v>22</v>
      </c>
      <c r="H510" s="10">
        <v>31408</v>
      </c>
      <c r="I510">
        <v>5</v>
      </c>
      <c r="J510" s="10">
        <v>7744</v>
      </c>
      <c r="K510" s="13">
        <f xml:space="preserve"> Table2[[#This Row],[Profit]] / Table2[[#This Row],[Sales Amount]]</f>
        <v>0.24656138563423333</v>
      </c>
    </row>
    <row r="511" spans="1:11" hidden="1" x14ac:dyDescent="0.3">
      <c r="A511" t="s">
        <v>541</v>
      </c>
      <c r="B511" s="1">
        <v>45436</v>
      </c>
      <c r="C511" t="s">
        <v>37</v>
      </c>
      <c r="D511" t="s">
        <v>13</v>
      </c>
      <c r="E511" t="s">
        <v>27</v>
      </c>
      <c r="F511" t="s">
        <v>34</v>
      </c>
      <c r="G511">
        <v>1</v>
      </c>
      <c r="H511">
        <v>52613</v>
      </c>
      <c r="I511">
        <v>15</v>
      </c>
      <c r="J511">
        <v>9394</v>
      </c>
      <c r="K511">
        <f xml:space="preserve"> Table2[[#This Row],[Profit]] / Table2[[#This Row],[Sales Amount]]</f>
        <v>0.17854902780681581</v>
      </c>
    </row>
    <row r="512" spans="1:11" hidden="1" x14ac:dyDescent="0.3">
      <c r="A512" t="s">
        <v>542</v>
      </c>
      <c r="B512" s="1">
        <v>45437</v>
      </c>
      <c r="C512" t="s">
        <v>22</v>
      </c>
      <c r="D512" t="s">
        <v>18</v>
      </c>
      <c r="E512" t="s">
        <v>27</v>
      </c>
      <c r="F512" t="s">
        <v>28</v>
      </c>
      <c r="G512">
        <v>4</v>
      </c>
      <c r="H512">
        <v>20110</v>
      </c>
      <c r="I512">
        <v>10</v>
      </c>
      <c r="J512">
        <v>3891</v>
      </c>
      <c r="K512">
        <f xml:space="preserve"> Table2[[#This Row],[Profit]] / Table2[[#This Row],[Sales Amount]]</f>
        <v>0.19348582794629537</v>
      </c>
    </row>
    <row r="513" spans="1:11" hidden="1" x14ac:dyDescent="0.3">
      <c r="A513" t="s">
        <v>543</v>
      </c>
      <c r="B513" s="1">
        <v>45438</v>
      </c>
      <c r="C513" t="s">
        <v>37</v>
      </c>
      <c r="D513" t="s">
        <v>30</v>
      </c>
      <c r="E513" t="s">
        <v>27</v>
      </c>
      <c r="F513" t="s">
        <v>31</v>
      </c>
      <c r="G513">
        <v>13</v>
      </c>
      <c r="H513">
        <v>47146</v>
      </c>
      <c r="I513">
        <v>10</v>
      </c>
      <c r="J513">
        <v>11566</v>
      </c>
      <c r="K513">
        <f xml:space="preserve"> Table2[[#This Row],[Profit]] / Table2[[#This Row],[Sales Amount]]</f>
        <v>0.24532303907012259</v>
      </c>
    </row>
    <row r="514" spans="1:11" hidden="1" x14ac:dyDescent="0.3">
      <c r="A514" t="s">
        <v>544</v>
      </c>
      <c r="B514" s="1">
        <v>45439</v>
      </c>
      <c r="C514" t="s">
        <v>12</v>
      </c>
      <c r="D514" t="s">
        <v>13</v>
      </c>
      <c r="E514" t="s">
        <v>27</v>
      </c>
      <c r="F514" t="s">
        <v>23</v>
      </c>
      <c r="G514">
        <v>23</v>
      </c>
      <c r="H514">
        <v>63685</v>
      </c>
      <c r="I514">
        <v>10</v>
      </c>
      <c r="J514">
        <v>7988</v>
      </c>
      <c r="K514">
        <f xml:space="preserve"> Table2[[#This Row],[Profit]] / Table2[[#This Row],[Sales Amount]]</f>
        <v>0.12542985004318127</v>
      </c>
    </row>
    <row r="515" spans="1:11" hidden="1" x14ac:dyDescent="0.3">
      <c r="A515" t="s">
        <v>545</v>
      </c>
      <c r="B515" s="1">
        <v>45440</v>
      </c>
      <c r="C515" t="s">
        <v>37</v>
      </c>
      <c r="D515" t="s">
        <v>26</v>
      </c>
      <c r="E515" t="s">
        <v>27</v>
      </c>
      <c r="F515" t="s">
        <v>52</v>
      </c>
      <c r="G515">
        <v>13</v>
      </c>
      <c r="H515">
        <v>73067</v>
      </c>
      <c r="I515">
        <v>0</v>
      </c>
      <c r="J515">
        <v>15370</v>
      </c>
      <c r="K515">
        <f xml:space="preserve"> Table2[[#This Row],[Profit]] / Table2[[#This Row],[Sales Amount]]</f>
        <v>0.21035487976788428</v>
      </c>
    </row>
    <row r="516" spans="1:11" hidden="1" x14ac:dyDescent="0.3">
      <c r="A516" t="s">
        <v>546</v>
      </c>
      <c r="B516" s="1">
        <v>45441</v>
      </c>
      <c r="C516" t="s">
        <v>37</v>
      </c>
      <c r="D516" t="s">
        <v>18</v>
      </c>
      <c r="E516" t="s">
        <v>19</v>
      </c>
      <c r="F516" t="s">
        <v>15</v>
      </c>
      <c r="G516">
        <v>13</v>
      </c>
      <c r="H516">
        <v>48074</v>
      </c>
      <c r="I516">
        <v>5</v>
      </c>
      <c r="J516">
        <v>6581</v>
      </c>
      <c r="K516">
        <f xml:space="preserve"> Table2[[#This Row],[Profit]] / Table2[[#This Row],[Sales Amount]]</f>
        <v>0.13689312310188459</v>
      </c>
    </row>
    <row r="517" spans="1:11" hidden="1" x14ac:dyDescent="0.3">
      <c r="A517" t="s">
        <v>547</v>
      </c>
      <c r="B517" s="1">
        <v>45442</v>
      </c>
      <c r="C517" t="s">
        <v>12</v>
      </c>
      <c r="D517" t="s">
        <v>18</v>
      </c>
      <c r="E517" t="s">
        <v>14</v>
      </c>
      <c r="F517" t="s">
        <v>23</v>
      </c>
      <c r="G517">
        <v>2</v>
      </c>
      <c r="H517">
        <v>36682</v>
      </c>
      <c r="I517">
        <v>15</v>
      </c>
      <c r="J517">
        <v>8213</v>
      </c>
      <c r="K517">
        <f xml:space="preserve"> Table2[[#This Row],[Profit]] / Table2[[#This Row],[Sales Amount]]</f>
        <v>0.22389727931955727</v>
      </c>
    </row>
    <row r="518" spans="1:11" hidden="1" x14ac:dyDescent="0.3">
      <c r="A518" t="s">
        <v>548</v>
      </c>
      <c r="B518" s="1">
        <v>45443</v>
      </c>
      <c r="C518" t="s">
        <v>17</v>
      </c>
      <c r="D518" t="s">
        <v>26</v>
      </c>
      <c r="E518" t="s">
        <v>19</v>
      </c>
      <c r="F518" t="s">
        <v>28</v>
      </c>
      <c r="G518">
        <v>9</v>
      </c>
      <c r="H518">
        <v>1070</v>
      </c>
      <c r="I518">
        <v>15</v>
      </c>
      <c r="J518">
        <v>92</v>
      </c>
      <c r="K518">
        <f xml:space="preserve"> Table2[[#This Row],[Profit]] / Table2[[#This Row],[Sales Amount]]</f>
        <v>8.5981308411214957E-2</v>
      </c>
    </row>
    <row r="519" spans="1:11" x14ac:dyDescent="0.3">
      <c r="A519" t="s">
        <v>549</v>
      </c>
      <c r="B519" s="1">
        <v>45444</v>
      </c>
      <c r="C519" t="s">
        <v>37</v>
      </c>
      <c r="D519" t="s">
        <v>40</v>
      </c>
      <c r="E519" t="s">
        <v>27</v>
      </c>
      <c r="F519" t="s">
        <v>34</v>
      </c>
      <c r="G519">
        <v>24</v>
      </c>
      <c r="H519" s="10">
        <v>19788</v>
      </c>
      <c r="I519">
        <v>20</v>
      </c>
      <c r="J519" s="10">
        <v>4739</v>
      </c>
      <c r="K519" s="13">
        <f xml:space="preserve"> Table2[[#This Row],[Profit]] / Table2[[#This Row],[Sales Amount]]</f>
        <v>0.23948857893672934</v>
      </c>
    </row>
    <row r="520" spans="1:11" hidden="1" x14ac:dyDescent="0.3">
      <c r="A520" t="s">
        <v>550</v>
      </c>
      <c r="B520" s="1">
        <v>45445</v>
      </c>
      <c r="C520" t="s">
        <v>17</v>
      </c>
      <c r="D520" t="s">
        <v>13</v>
      </c>
      <c r="E520" t="s">
        <v>27</v>
      </c>
      <c r="F520" t="s">
        <v>41</v>
      </c>
      <c r="G520">
        <v>8</v>
      </c>
      <c r="H520">
        <v>30377</v>
      </c>
      <c r="I520">
        <v>10</v>
      </c>
      <c r="J520">
        <v>2847</v>
      </c>
      <c r="K520">
        <f xml:space="preserve"> Table2[[#This Row],[Profit]] / Table2[[#This Row],[Sales Amount]]</f>
        <v>9.3722224051091291E-2</v>
      </c>
    </row>
    <row r="521" spans="1:11" hidden="1" x14ac:dyDescent="0.3">
      <c r="A521" t="s">
        <v>551</v>
      </c>
      <c r="B521" s="1">
        <v>45446</v>
      </c>
      <c r="C521" t="s">
        <v>37</v>
      </c>
      <c r="D521" t="s">
        <v>45</v>
      </c>
      <c r="E521" t="s">
        <v>27</v>
      </c>
      <c r="F521" t="s">
        <v>23</v>
      </c>
      <c r="G521">
        <v>7</v>
      </c>
      <c r="H521">
        <v>1417</v>
      </c>
      <c r="I521">
        <v>10</v>
      </c>
      <c r="J521">
        <v>163</v>
      </c>
      <c r="K521">
        <f xml:space="preserve"> Table2[[#This Row],[Profit]] / Table2[[#This Row],[Sales Amount]]</f>
        <v>0.1150317572335921</v>
      </c>
    </row>
    <row r="522" spans="1:11" hidden="1" x14ac:dyDescent="0.3">
      <c r="A522" t="s">
        <v>552</v>
      </c>
      <c r="B522" s="1">
        <v>45447</v>
      </c>
      <c r="C522" t="s">
        <v>17</v>
      </c>
      <c r="D522" t="s">
        <v>30</v>
      </c>
      <c r="E522" t="s">
        <v>19</v>
      </c>
      <c r="F522" t="s">
        <v>41</v>
      </c>
      <c r="G522">
        <v>4</v>
      </c>
      <c r="H522">
        <v>65075</v>
      </c>
      <c r="I522">
        <v>10</v>
      </c>
      <c r="J522">
        <v>13095</v>
      </c>
      <c r="K522">
        <f xml:space="preserve"> Table2[[#This Row],[Profit]] / Table2[[#This Row],[Sales Amount]]</f>
        <v>0.20122935074913562</v>
      </c>
    </row>
    <row r="523" spans="1:11" hidden="1" x14ac:dyDescent="0.3">
      <c r="A523" t="s">
        <v>553</v>
      </c>
      <c r="B523" s="1">
        <v>45448</v>
      </c>
      <c r="C523" t="s">
        <v>12</v>
      </c>
      <c r="D523" t="s">
        <v>45</v>
      </c>
      <c r="E523" t="s">
        <v>19</v>
      </c>
      <c r="F523" t="s">
        <v>52</v>
      </c>
      <c r="G523">
        <v>18</v>
      </c>
      <c r="H523">
        <v>73018</v>
      </c>
      <c r="I523">
        <v>15</v>
      </c>
      <c r="J523">
        <v>9401</v>
      </c>
      <c r="K523">
        <f xml:space="preserve"> Table2[[#This Row],[Profit]] / Table2[[#This Row],[Sales Amount]]</f>
        <v>0.1287490755704073</v>
      </c>
    </row>
    <row r="524" spans="1:11" hidden="1" x14ac:dyDescent="0.3">
      <c r="A524" t="s">
        <v>554</v>
      </c>
      <c r="B524" s="1">
        <v>45449</v>
      </c>
      <c r="C524" t="s">
        <v>37</v>
      </c>
      <c r="D524" t="s">
        <v>26</v>
      </c>
      <c r="E524" t="s">
        <v>27</v>
      </c>
      <c r="F524" t="s">
        <v>28</v>
      </c>
      <c r="G524">
        <v>3</v>
      </c>
      <c r="H524">
        <v>39604</v>
      </c>
      <c r="I524">
        <v>20</v>
      </c>
      <c r="J524">
        <v>6797</v>
      </c>
      <c r="K524">
        <f xml:space="preserve"> Table2[[#This Row],[Profit]] / Table2[[#This Row],[Sales Amount]]</f>
        <v>0.17162407837592161</v>
      </c>
    </row>
    <row r="525" spans="1:11" hidden="1" x14ac:dyDescent="0.3">
      <c r="A525" t="s">
        <v>555</v>
      </c>
      <c r="B525" s="1">
        <v>45450</v>
      </c>
      <c r="C525" t="s">
        <v>12</v>
      </c>
      <c r="D525" t="s">
        <v>18</v>
      </c>
      <c r="E525" t="s">
        <v>19</v>
      </c>
      <c r="F525" t="s">
        <v>15</v>
      </c>
      <c r="G525">
        <v>6</v>
      </c>
      <c r="H525">
        <v>18562</v>
      </c>
      <c r="I525">
        <v>0</v>
      </c>
      <c r="J525">
        <v>2578</v>
      </c>
      <c r="K525">
        <f xml:space="preserve"> Table2[[#This Row],[Profit]] / Table2[[#This Row],[Sales Amount]]</f>
        <v>0.13888589591638831</v>
      </c>
    </row>
    <row r="526" spans="1:11" hidden="1" x14ac:dyDescent="0.3">
      <c r="A526" t="s">
        <v>556</v>
      </c>
      <c r="B526" s="1">
        <v>45451</v>
      </c>
      <c r="C526" t="s">
        <v>37</v>
      </c>
      <c r="D526" t="s">
        <v>18</v>
      </c>
      <c r="E526" t="s">
        <v>19</v>
      </c>
      <c r="F526" t="s">
        <v>28</v>
      </c>
      <c r="G526">
        <v>12</v>
      </c>
      <c r="H526">
        <v>17499</v>
      </c>
      <c r="I526">
        <v>5</v>
      </c>
      <c r="J526">
        <v>3473</v>
      </c>
      <c r="K526">
        <f xml:space="preserve"> Table2[[#This Row],[Profit]] / Table2[[#This Row],[Sales Amount]]</f>
        <v>0.19846848391336647</v>
      </c>
    </row>
    <row r="527" spans="1:11" hidden="1" x14ac:dyDescent="0.3">
      <c r="A527" t="s">
        <v>557</v>
      </c>
      <c r="B527" s="1">
        <v>45452</v>
      </c>
      <c r="C527" t="s">
        <v>12</v>
      </c>
      <c r="D527" t="s">
        <v>30</v>
      </c>
      <c r="E527" t="s">
        <v>27</v>
      </c>
      <c r="F527" t="s">
        <v>28</v>
      </c>
      <c r="G527">
        <v>12</v>
      </c>
      <c r="H527">
        <v>62345</v>
      </c>
      <c r="I527">
        <v>0</v>
      </c>
      <c r="J527">
        <v>5964</v>
      </c>
      <c r="K527">
        <f xml:space="preserve"> Table2[[#This Row],[Profit]] / Table2[[#This Row],[Sales Amount]]</f>
        <v>9.5661239874889725E-2</v>
      </c>
    </row>
    <row r="528" spans="1:11" hidden="1" x14ac:dyDescent="0.3">
      <c r="A528" t="s">
        <v>558</v>
      </c>
      <c r="B528" s="1">
        <v>45453</v>
      </c>
      <c r="C528" t="s">
        <v>12</v>
      </c>
      <c r="D528" t="s">
        <v>18</v>
      </c>
      <c r="E528" t="s">
        <v>19</v>
      </c>
      <c r="F528" t="s">
        <v>20</v>
      </c>
      <c r="G528">
        <v>21</v>
      </c>
      <c r="H528">
        <v>10441</v>
      </c>
      <c r="I528">
        <v>15</v>
      </c>
      <c r="J528">
        <v>644</v>
      </c>
      <c r="K528">
        <f xml:space="preserve"> Table2[[#This Row],[Profit]] / Table2[[#This Row],[Sales Amount]]</f>
        <v>6.1679915716885358E-2</v>
      </c>
    </row>
    <row r="529" spans="1:11" hidden="1" x14ac:dyDescent="0.3">
      <c r="A529" t="s">
        <v>559</v>
      </c>
      <c r="B529" s="1">
        <v>45454</v>
      </c>
      <c r="C529" t="s">
        <v>37</v>
      </c>
      <c r="D529" t="s">
        <v>18</v>
      </c>
      <c r="E529" t="s">
        <v>14</v>
      </c>
      <c r="F529" t="s">
        <v>28</v>
      </c>
      <c r="G529">
        <v>8</v>
      </c>
      <c r="H529">
        <v>61669</v>
      </c>
      <c r="I529">
        <v>10</v>
      </c>
      <c r="J529">
        <v>6782</v>
      </c>
      <c r="K529">
        <f xml:space="preserve"> Table2[[#This Row],[Profit]] / Table2[[#This Row],[Sales Amount]]</f>
        <v>0.10997421719178194</v>
      </c>
    </row>
    <row r="530" spans="1:11" hidden="1" x14ac:dyDescent="0.3">
      <c r="A530" t="s">
        <v>560</v>
      </c>
      <c r="B530" s="1">
        <v>45455</v>
      </c>
      <c r="C530" t="s">
        <v>37</v>
      </c>
      <c r="D530" t="s">
        <v>30</v>
      </c>
      <c r="E530" t="s">
        <v>14</v>
      </c>
      <c r="F530" t="s">
        <v>28</v>
      </c>
      <c r="G530">
        <v>22</v>
      </c>
      <c r="H530">
        <v>23970</v>
      </c>
      <c r="I530">
        <v>5</v>
      </c>
      <c r="J530">
        <v>3472</v>
      </c>
      <c r="K530">
        <f xml:space="preserve"> Table2[[#This Row],[Profit]] / Table2[[#This Row],[Sales Amount]]</f>
        <v>0.14484772632457238</v>
      </c>
    </row>
    <row r="531" spans="1:11" hidden="1" x14ac:dyDescent="0.3">
      <c r="A531" t="s">
        <v>561</v>
      </c>
      <c r="B531" s="1">
        <v>45456</v>
      </c>
      <c r="C531" t="s">
        <v>37</v>
      </c>
      <c r="D531" t="s">
        <v>13</v>
      </c>
      <c r="E531" t="s">
        <v>14</v>
      </c>
      <c r="F531" t="s">
        <v>31</v>
      </c>
      <c r="G531">
        <v>22</v>
      </c>
      <c r="H531">
        <v>60321</v>
      </c>
      <c r="I531">
        <v>15</v>
      </c>
      <c r="J531">
        <v>5043</v>
      </c>
      <c r="K531">
        <f xml:space="preserve"> Table2[[#This Row],[Profit]] / Table2[[#This Row],[Sales Amount]]</f>
        <v>8.3602725419008303E-2</v>
      </c>
    </row>
    <row r="532" spans="1:11" hidden="1" x14ac:dyDescent="0.3">
      <c r="A532" t="s">
        <v>562</v>
      </c>
      <c r="B532" s="1">
        <v>45457</v>
      </c>
      <c r="C532" t="s">
        <v>22</v>
      </c>
      <c r="D532" t="s">
        <v>13</v>
      </c>
      <c r="E532" t="s">
        <v>14</v>
      </c>
      <c r="F532" t="s">
        <v>23</v>
      </c>
      <c r="G532">
        <v>1</v>
      </c>
      <c r="H532">
        <v>44935</v>
      </c>
      <c r="I532">
        <v>15</v>
      </c>
      <c r="J532">
        <v>5435</v>
      </c>
      <c r="K532">
        <f xml:space="preserve"> Table2[[#This Row],[Profit]] / Table2[[#This Row],[Sales Amount]]</f>
        <v>0.12095248692555914</v>
      </c>
    </row>
    <row r="533" spans="1:11" hidden="1" x14ac:dyDescent="0.3">
      <c r="A533" t="s">
        <v>563</v>
      </c>
      <c r="B533" s="1">
        <v>45458</v>
      </c>
      <c r="C533" t="s">
        <v>17</v>
      </c>
      <c r="D533" t="s">
        <v>30</v>
      </c>
      <c r="E533" t="s">
        <v>27</v>
      </c>
      <c r="F533" t="s">
        <v>15</v>
      </c>
      <c r="G533">
        <v>4</v>
      </c>
      <c r="H533">
        <v>5029</v>
      </c>
      <c r="I533">
        <v>15</v>
      </c>
      <c r="J533">
        <v>653</v>
      </c>
      <c r="K533">
        <f xml:space="preserve"> Table2[[#This Row],[Profit]] / Table2[[#This Row],[Sales Amount]]</f>
        <v>0.12984688804931399</v>
      </c>
    </row>
    <row r="534" spans="1:11" hidden="1" x14ac:dyDescent="0.3">
      <c r="A534" t="s">
        <v>564</v>
      </c>
      <c r="B534" s="1">
        <v>45459</v>
      </c>
      <c r="C534" t="s">
        <v>22</v>
      </c>
      <c r="D534" t="s">
        <v>26</v>
      </c>
      <c r="E534" t="s">
        <v>27</v>
      </c>
      <c r="F534" t="s">
        <v>31</v>
      </c>
      <c r="G534">
        <v>21</v>
      </c>
      <c r="H534">
        <v>12692</v>
      </c>
      <c r="I534">
        <v>5</v>
      </c>
      <c r="J534">
        <v>780</v>
      </c>
      <c r="K534">
        <f xml:space="preserve"> Table2[[#This Row],[Profit]] / Table2[[#This Row],[Sales Amount]]</f>
        <v>6.1456035297825402E-2</v>
      </c>
    </row>
    <row r="535" spans="1:11" hidden="1" x14ac:dyDescent="0.3">
      <c r="A535" t="s">
        <v>565</v>
      </c>
      <c r="B535" s="1">
        <v>45460</v>
      </c>
      <c r="C535" t="s">
        <v>22</v>
      </c>
      <c r="D535" t="s">
        <v>18</v>
      </c>
      <c r="E535" t="s">
        <v>27</v>
      </c>
      <c r="F535" t="s">
        <v>31</v>
      </c>
      <c r="G535">
        <v>11</v>
      </c>
      <c r="H535">
        <v>74602</v>
      </c>
      <c r="I535">
        <v>5</v>
      </c>
      <c r="J535">
        <v>12433</v>
      </c>
      <c r="K535">
        <f xml:space="preserve"> Table2[[#This Row],[Profit]] / Table2[[#This Row],[Sales Amount]]</f>
        <v>0.16665773035575454</v>
      </c>
    </row>
    <row r="536" spans="1:11" hidden="1" x14ac:dyDescent="0.3">
      <c r="A536" t="s">
        <v>566</v>
      </c>
      <c r="B536" s="1">
        <v>45461</v>
      </c>
      <c r="C536" t="s">
        <v>12</v>
      </c>
      <c r="D536" t="s">
        <v>18</v>
      </c>
      <c r="E536" t="s">
        <v>14</v>
      </c>
      <c r="F536" t="s">
        <v>23</v>
      </c>
      <c r="G536">
        <v>3</v>
      </c>
      <c r="H536">
        <v>73262</v>
      </c>
      <c r="I536">
        <v>20</v>
      </c>
      <c r="J536">
        <v>16620</v>
      </c>
      <c r="K536">
        <f xml:space="preserve"> Table2[[#This Row],[Profit]] / Table2[[#This Row],[Sales Amount]]</f>
        <v>0.22685703366001475</v>
      </c>
    </row>
    <row r="537" spans="1:11" hidden="1" x14ac:dyDescent="0.3">
      <c r="A537" t="s">
        <v>567</v>
      </c>
      <c r="B537" s="1">
        <v>45462</v>
      </c>
      <c r="C537" t="s">
        <v>37</v>
      </c>
      <c r="D537" t="s">
        <v>26</v>
      </c>
      <c r="E537" t="s">
        <v>14</v>
      </c>
      <c r="F537" t="s">
        <v>23</v>
      </c>
      <c r="G537">
        <v>13</v>
      </c>
      <c r="H537">
        <v>34587</v>
      </c>
      <c r="I537">
        <v>20</v>
      </c>
      <c r="J537">
        <v>2779</v>
      </c>
      <c r="K537">
        <f xml:space="preserve"> Table2[[#This Row],[Profit]] / Table2[[#This Row],[Sales Amount]]</f>
        <v>8.0348107670512037E-2</v>
      </c>
    </row>
    <row r="538" spans="1:11" hidden="1" x14ac:dyDescent="0.3">
      <c r="A538" t="s">
        <v>568</v>
      </c>
      <c r="B538" s="1">
        <v>45463</v>
      </c>
      <c r="C538" t="s">
        <v>17</v>
      </c>
      <c r="D538" t="s">
        <v>13</v>
      </c>
      <c r="E538" t="s">
        <v>19</v>
      </c>
      <c r="F538" t="s">
        <v>52</v>
      </c>
      <c r="G538">
        <v>17</v>
      </c>
      <c r="H538">
        <v>67177</v>
      </c>
      <c r="I538">
        <v>0</v>
      </c>
      <c r="J538">
        <v>11390</v>
      </c>
      <c r="K538">
        <f xml:space="preserve"> Table2[[#This Row],[Profit]] / Table2[[#This Row],[Sales Amount]]</f>
        <v>0.16955207883650655</v>
      </c>
    </row>
    <row r="539" spans="1:11" x14ac:dyDescent="0.3">
      <c r="A539" t="s">
        <v>569</v>
      </c>
      <c r="B539" s="1">
        <v>45464</v>
      </c>
      <c r="C539" t="s">
        <v>12</v>
      </c>
      <c r="D539" t="s">
        <v>40</v>
      </c>
      <c r="E539" t="s">
        <v>19</v>
      </c>
      <c r="F539" t="s">
        <v>23</v>
      </c>
      <c r="G539">
        <v>22</v>
      </c>
      <c r="H539" s="10">
        <v>5127</v>
      </c>
      <c r="I539">
        <v>5</v>
      </c>
      <c r="J539" s="10">
        <v>937</v>
      </c>
      <c r="K539" s="13">
        <f xml:space="preserve"> Table2[[#This Row],[Profit]] / Table2[[#This Row],[Sales Amount]]</f>
        <v>0.18275794811780768</v>
      </c>
    </row>
    <row r="540" spans="1:11" x14ac:dyDescent="0.3">
      <c r="A540" t="s">
        <v>570</v>
      </c>
      <c r="B540" s="1">
        <v>45465</v>
      </c>
      <c r="C540" t="s">
        <v>22</v>
      </c>
      <c r="D540" t="s">
        <v>40</v>
      </c>
      <c r="E540" t="s">
        <v>14</v>
      </c>
      <c r="F540" t="s">
        <v>20</v>
      </c>
      <c r="G540">
        <v>22</v>
      </c>
      <c r="H540" s="10">
        <v>57041</v>
      </c>
      <c r="I540">
        <v>5</v>
      </c>
      <c r="J540" s="10">
        <v>7635</v>
      </c>
      <c r="K540" s="13">
        <f xml:space="preserve"> Table2[[#This Row],[Profit]] / Table2[[#This Row],[Sales Amount]]</f>
        <v>0.13385108956715344</v>
      </c>
    </row>
    <row r="541" spans="1:11" x14ac:dyDescent="0.3">
      <c r="A541" t="s">
        <v>571</v>
      </c>
      <c r="B541" s="1">
        <v>45466</v>
      </c>
      <c r="C541" t="s">
        <v>37</v>
      </c>
      <c r="D541" t="s">
        <v>40</v>
      </c>
      <c r="E541" t="s">
        <v>14</v>
      </c>
      <c r="F541" t="s">
        <v>20</v>
      </c>
      <c r="G541">
        <v>10</v>
      </c>
      <c r="H541" s="10">
        <v>68726</v>
      </c>
      <c r="I541">
        <v>5</v>
      </c>
      <c r="J541" s="10">
        <v>13073</v>
      </c>
      <c r="K541" s="13">
        <f xml:space="preserve"> Table2[[#This Row],[Profit]] / Table2[[#This Row],[Sales Amount]]</f>
        <v>0.19021913104210925</v>
      </c>
    </row>
    <row r="542" spans="1:11" hidden="1" x14ac:dyDescent="0.3">
      <c r="A542" t="s">
        <v>572</v>
      </c>
      <c r="B542" s="1">
        <v>45467</v>
      </c>
      <c r="C542" t="s">
        <v>12</v>
      </c>
      <c r="D542" t="s">
        <v>13</v>
      </c>
      <c r="E542" t="s">
        <v>14</v>
      </c>
      <c r="F542" t="s">
        <v>31</v>
      </c>
      <c r="G542">
        <v>21</v>
      </c>
      <c r="H542">
        <v>3755</v>
      </c>
      <c r="I542">
        <v>20</v>
      </c>
      <c r="J542">
        <v>496</v>
      </c>
      <c r="K542">
        <f xml:space="preserve"> Table2[[#This Row],[Profit]] / Table2[[#This Row],[Sales Amount]]</f>
        <v>0.13209054593874833</v>
      </c>
    </row>
    <row r="543" spans="1:11" hidden="1" x14ac:dyDescent="0.3">
      <c r="A543" t="s">
        <v>573</v>
      </c>
      <c r="B543" s="1">
        <v>45468</v>
      </c>
      <c r="C543" t="s">
        <v>37</v>
      </c>
      <c r="D543" t="s">
        <v>13</v>
      </c>
      <c r="E543" t="s">
        <v>14</v>
      </c>
      <c r="F543" t="s">
        <v>41</v>
      </c>
      <c r="G543">
        <v>12</v>
      </c>
      <c r="H543">
        <v>57933</v>
      </c>
      <c r="I543">
        <v>15</v>
      </c>
      <c r="J543">
        <v>8743</v>
      </c>
      <c r="K543">
        <f xml:space="preserve"> Table2[[#This Row],[Profit]] / Table2[[#This Row],[Sales Amount]]</f>
        <v>0.15091571297878584</v>
      </c>
    </row>
    <row r="544" spans="1:11" hidden="1" x14ac:dyDescent="0.3">
      <c r="A544" t="s">
        <v>574</v>
      </c>
      <c r="B544" s="1">
        <v>45469</v>
      </c>
      <c r="C544" t="s">
        <v>12</v>
      </c>
      <c r="D544" t="s">
        <v>26</v>
      </c>
      <c r="E544" t="s">
        <v>19</v>
      </c>
      <c r="F544" t="s">
        <v>52</v>
      </c>
      <c r="G544">
        <v>15</v>
      </c>
      <c r="H544">
        <v>5713</v>
      </c>
      <c r="I544">
        <v>10</v>
      </c>
      <c r="J544">
        <v>294</v>
      </c>
      <c r="K544">
        <f xml:space="preserve"> Table2[[#This Row],[Profit]] / Table2[[#This Row],[Sales Amount]]</f>
        <v>5.1461578855242426E-2</v>
      </c>
    </row>
    <row r="545" spans="1:11" hidden="1" x14ac:dyDescent="0.3">
      <c r="A545" t="s">
        <v>575</v>
      </c>
      <c r="B545" s="1">
        <v>45470</v>
      </c>
      <c r="C545" t="s">
        <v>37</v>
      </c>
      <c r="D545" t="s">
        <v>18</v>
      </c>
      <c r="E545" t="s">
        <v>14</v>
      </c>
      <c r="F545" t="s">
        <v>41</v>
      </c>
      <c r="G545">
        <v>21</v>
      </c>
      <c r="H545">
        <v>19904</v>
      </c>
      <c r="I545">
        <v>20</v>
      </c>
      <c r="J545">
        <v>3748</v>
      </c>
      <c r="K545">
        <f xml:space="preserve"> Table2[[#This Row],[Profit]] / Table2[[#This Row],[Sales Amount]]</f>
        <v>0.18830385852090031</v>
      </c>
    </row>
    <row r="546" spans="1:11" hidden="1" x14ac:dyDescent="0.3">
      <c r="A546" t="s">
        <v>576</v>
      </c>
      <c r="B546" s="1">
        <v>45471</v>
      </c>
      <c r="C546" t="s">
        <v>22</v>
      </c>
      <c r="D546" t="s">
        <v>26</v>
      </c>
      <c r="E546" t="s">
        <v>19</v>
      </c>
      <c r="F546" t="s">
        <v>41</v>
      </c>
      <c r="G546">
        <v>10</v>
      </c>
      <c r="H546">
        <v>25880</v>
      </c>
      <c r="I546">
        <v>5</v>
      </c>
      <c r="J546">
        <v>4717</v>
      </c>
      <c r="K546">
        <f xml:space="preserve"> Table2[[#This Row],[Profit]] / Table2[[#This Row],[Sales Amount]]</f>
        <v>0.18226429675425038</v>
      </c>
    </row>
    <row r="547" spans="1:11" hidden="1" x14ac:dyDescent="0.3">
      <c r="A547" t="s">
        <v>577</v>
      </c>
      <c r="B547" s="1">
        <v>45472</v>
      </c>
      <c r="C547" t="s">
        <v>17</v>
      </c>
      <c r="D547" t="s">
        <v>26</v>
      </c>
      <c r="E547" t="s">
        <v>14</v>
      </c>
      <c r="F547" t="s">
        <v>31</v>
      </c>
      <c r="G547">
        <v>14</v>
      </c>
      <c r="H547">
        <v>19673</v>
      </c>
      <c r="I547">
        <v>20</v>
      </c>
      <c r="J547">
        <v>1134</v>
      </c>
      <c r="K547">
        <f xml:space="preserve"> Table2[[#This Row],[Profit]] / Table2[[#This Row],[Sales Amount]]</f>
        <v>5.7642454124942816E-2</v>
      </c>
    </row>
    <row r="548" spans="1:11" hidden="1" x14ac:dyDescent="0.3">
      <c r="A548" t="s">
        <v>578</v>
      </c>
      <c r="B548" s="1">
        <v>45473</v>
      </c>
      <c r="C548" t="s">
        <v>22</v>
      </c>
      <c r="D548" t="s">
        <v>13</v>
      </c>
      <c r="E548" t="s">
        <v>14</v>
      </c>
      <c r="F548" t="s">
        <v>34</v>
      </c>
      <c r="G548">
        <v>13</v>
      </c>
      <c r="H548">
        <v>53527</v>
      </c>
      <c r="I548">
        <v>0</v>
      </c>
      <c r="J548">
        <v>6618</v>
      </c>
      <c r="K548">
        <f xml:space="preserve"> Table2[[#This Row],[Profit]] / Table2[[#This Row],[Sales Amount]]</f>
        <v>0.1236385375604835</v>
      </c>
    </row>
    <row r="549" spans="1:11" x14ac:dyDescent="0.3">
      <c r="A549" t="s">
        <v>579</v>
      </c>
      <c r="B549" s="1">
        <v>45474</v>
      </c>
      <c r="C549" t="s">
        <v>17</v>
      </c>
      <c r="D549" t="s">
        <v>40</v>
      </c>
      <c r="E549" t="s">
        <v>14</v>
      </c>
      <c r="F549" t="s">
        <v>31</v>
      </c>
      <c r="G549">
        <v>5</v>
      </c>
      <c r="H549" s="10">
        <v>24489</v>
      </c>
      <c r="I549">
        <v>5</v>
      </c>
      <c r="J549" s="10">
        <v>6019</v>
      </c>
      <c r="K549" s="13">
        <f xml:space="preserve"> Table2[[#This Row],[Profit]] / Table2[[#This Row],[Sales Amount]]</f>
        <v>0.24578382130752582</v>
      </c>
    </row>
    <row r="550" spans="1:11" hidden="1" x14ac:dyDescent="0.3">
      <c r="A550" t="s">
        <v>580</v>
      </c>
      <c r="B550" s="1">
        <v>45475</v>
      </c>
      <c r="C550" t="s">
        <v>37</v>
      </c>
      <c r="D550" t="s">
        <v>45</v>
      </c>
      <c r="E550" t="s">
        <v>19</v>
      </c>
      <c r="F550" t="s">
        <v>15</v>
      </c>
      <c r="G550">
        <v>6</v>
      </c>
      <c r="H550">
        <v>25019</v>
      </c>
      <c r="I550">
        <v>0</v>
      </c>
      <c r="J550">
        <v>3356</v>
      </c>
      <c r="K550">
        <f xml:space="preserve"> Table2[[#This Row],[Profit]] / Table2[[#This Row],[Sales Amount]]</f>
        <v>0.13413805507814061</v>
      </c>
    </row>
    <row r="551" spans="1:11" hidden="1" x14ac:dyDescent="0.3">
      <c r="A551" t="s">
        <v>581</v>
      </c>
      <c r="B551" s="1">
        <v>45476</v>
      </c>
      <c r="C551" t="s">
        <v>12</v>
      </c>
      <c r="D551" t="s">
        <v>18</v>
      </c>
      <c r="E551" t="s">
        <v>19</v>
      </c>
      <c r="F551" t="s">
        <v>15</v>
      </c>
      <c r="G551">
        <v>24</v>
      </c>
      <c r="H551">
        <v>22939</v>
      </c>
      <c r="I551">
        <v>5</v>
      </c>
      <c r="J551">
        <v>3449</v>
      </c>
      <c r="K551">
        <f xml:space="preserve"> Table2[[#This Row],[Profit]] / Table2[[#This Row],[Sales Amount]]</f>
        <v>0.15035529011726753</v>
      </c>
    </row>
    <row r="552" spans="1:11" hidden="1" x14ac:dyDescent="0.3">
      <c r="A552" t="s">
        <v>582</v>
      </c>
      <c r="B552" s="1">
        <v>45477</v>
      </c>
      <c r="C552" t="s">
        <v>22</v>
      </c>
      <c r="D552" t="s">
        <v>13</v>
      </c>
      <c r="E552" t="s">
        <v>27</v>
      </c>
      <c r="F552" t="s">
        <v>23</v>
      </c>
      <c r="G552">
        <v>2</v>
      </c>
      <c r="H552">
        <v>15495</v>
      </c>
      <c r="I552">
        <v>20</v>
      </c>
      <c r="J552">
        <v>3594</v>
      </c>
      <c r="K552">
        <f xml:space="preserve"> Table2[[#This Row],[Profit]] / Table2[[#This Row],[Sales Amount]]</f>
        <v>0.231945788964182</v>
      </c>
    </row>
    <row r="553" spans="1:11" x14ac:dyDescent="0.3">
      <c r="A553" t="s">
        <v>583</v>
      </c>
      <c r="B553" s="1">
        <v>45478</v>
      </c>
      <c r="C553" t="s">
        <v>17</v>
      </c>
      <c r="D553" t="s">
        <v>40</v>
      </c>
      <c r="E553" t="s">
        <v>14</v>
      </c>
      <c r="F553" t="s">
        <v>23</v>
      </c>
      <c r="G553">
        <v>22</v>
      </c>
      <c r="H553" s="10">
        <v>24059</v>
      </c>
      <c r="I553">
        <v>15</v>
      </c>
      <c r="J553" s="10">
        <v>4654</v>
      </c>
      <c r="K553" s="13">
        <f xml:space="preserve"> Table2[[#This Row],[Profit]] / Table2[[#This Row],[Sales Amount]]</f>
        <v>0.19344112390373663</v>
      </c>
    </row>
    <row r="554" spans="1:11" hidden="1" x14ac:dyDescent="0.3">
      <c r="A554" t="s">
        <v>584</v>
      </c>
      <c r="B554" s="1">
        <v>45479</v>
      </c>
      <c r="C554" t="s">
        <v>22</v>
      </c>
      <c r="D554" t="s">
        <v>45</v>
      </c>
      <c r="E554" t="s">
        <v>27</v>
      </c>
      <c r="F554" t="s">
        <v>34</v>
      </c>
      <c r="G554">
        <v>17</v>
      </c>
      <c r="H554">
        <v>5521</v>
      </c>
      <c r="I554">
        <v>10</v>
      </c>
      <c r="J554">
        <v>918</v>
      </c>
      <c r="K554">
        <f xml:space="preserve"> Table2[[#This Row],[Profit]] / Table2[[#This Row],[Sales Amount]]</f>
        <v>0.16627422568375294</v>
      </c>
    </row>
    <row r="555" spans="1:11" hidden="1" x14ac:dyDescent="0.3">
      <c r="A555" t="s">
        <v>585</v>
      </c>
      <c r="B555" s="1">
        <v>45480</v>
      </c>
      <c r="C555" t="s">
        <v>17</v>
      </c>
      <c r="D555" t="s">
        <v>45</v>
      </c>
      <c r="E555" t="s">
        <v>27</v>
      </c>
      <c r="F555" t="s">
        <v>23</v>
      </c>
      <c r="G555">
        <v>4</v>
      </c>
      <c r="H555">
        <v>21619</v>
      </c>
      <c r="I555">
        <v>0</v>
      </c>
      <c r="J555">
        <v>4530</v>
      </c>
      <c r="K555">
        <f xml:space="preserve"> Table2[[#This Row],[Profit]] / Table2[[#This Row],[Sales Amount]]</f>
        <v>0.20953790647115964</v>
      </c>
    </row>
    <row r="556" spans="1:11" hidden="1" x14ac:dyDescent="0.3">
      <c r="A556" t="s">
        <v>586</v>
      </c>
      <c r="B556" s="1">
        <v>45481</v>
      </c>
      <c r="C556" t="s">
        <v>22</v>
      </c>
      <c r="D556" t="s">
        <v>13</v>
      </c>
      <c r="E556" t="s">
        <v>19</v>
      </c>
      <c r="F556" t="s">
        <v>15</v>
      </c>
      <c r="G556">
        <v>14</v>
      </c>
      <c r="H556">
        <v>52039</v>
      </c>
      <c r="I556">
        <v>20</v>
      </c>
      <c r="J556">
        <v>11598</v>
      </c>
      <c r="K556">
        <f xml:space="preserve"> Table2[[#This Row],[Profit]] / Table2[[#This Row],[Sales Amount]]</f>
        <v>0.22287130805741848</v>
      </c>
    </row>
    <row r="557" spans="1:11" hidden="1" x14ac:dyDescent="0.3">
      <c r="A557" t="s">
        <v>587</v>
      </c>
      <c r="B557" s="1">
        <v>45482</v>
      </c>
      <c r="C557" t="s">
        <v>17</v>
      </c>
      <c r="D557" t="s">
        <v>30</v>
      </c>
      <c r="E557" t="s">
        <v>19</v>
      </c>
      <c r="F557" t="s">
        <v>41</v>
      </c>
      <c r="G557">
        <v>10</v>
      </c>
      <c r="H557">
        <v>39850</v>
      </c>
      <c r="I557">
        <v>15</v>
      </c>
      <c r="J557">
        <v>5633</v>
      </c>
      <c r="K557">
        <f xml:space="preserve"> Table2[[#This Row],[Profit]] / Table2[[#This Row],[Sales Amount]]</f>
        <v>0.14135508155583437</v>
      </c>
    </row>
    <row r="558" spans="1:11" hidden="1" x14ac:dyDescent="0.3">
      <c r="A558" t="s">
        <v>588</v>
      </c>
      <c r="B558" s="1">
        <v>45483</v>
      </c>
      <c r="C558" t="s">
        <v>17</v>
      </c>
      <c r="D558" t="s">
        <v>18</v>
      </c>
      <c r="E558" t="s">
        <v>27</v>
      </c>
      <c r="F558" t="s">
        <v>31</v>
      </c>
      <c r="G558">
        <v>3</v>
      </c>
      <c r="H558">
        <v>46723</v>
      </c>
      <c r="I558">
        <v>20</v>
      </c>
      <c r="J558">
        <v>6775</v>
      </c>
      <c r="K558">
        <f xml:space="preserve"> Table2[[#This Row],[Profit]] / Table2[[#This Row],[Sales Amount]]</f>
        <v>0.14500353145131947</v>
      </c>
    </row>
    <row r="559" spans="1:11" hidden="1" x14ac:dyDescent="0.3">
      <c r="A559" t="s">
        <v>589</v>
      </c>
      <c r="B559" s="1">
        <v>45484</v>
      </c>
      <c r="C559" t="s">
        <v>37</v>
      </c>
      <c r="D559" t="s">
        <v>45</v>
      </c>
      <c r="E559" t="s">
        <v>14</v>
      </c>
      <c r="F559" t="s">
        <v>28</v>
      </c>
      <c r="G559">
        <v>3</v>
      </c>
      <c r="H559">
        <v>26017</v>
      </c>
      <c r="I559">
        <v>0</v>
      </c>
      <c r="J559">
        <v>3309</v>
      </c>
      <c r="K559">
        <f xml:space="preserve"> Table2[[#This Row],[Profit]] / Table2[[#This Row],[Sales Amount]]</f>
        <v>0.12718607064611601</v>
      </c>
    </row>
    <row r="560" spans="1:11" hidden="1" x14ac:dyDescent="0.3">
      <c r="A560" t="s">
        <v>590</v>
      </c>
      <c r="B560" s="1">
        <v>45485</v>
      </c>
      <c r="C560" t="s">
        <v>17</v>
      </c>
      <c r="D560" t="s">
        <v>13</v>
      </c>
      <c r="E560" t="s">
        <v>19</v>
      </c>
      <c r="F560" t="s">
        <v>20</v>
      </c>
      <c r="G560">
        <v>15</v>
      </c>
      <c r="H560">
        <v>22750</v>
      </c>
      <c r="I560">
        <v>10</v>
      </c>
      <c r="J560">
        <v>5536</v>
      </c>
      <c r="K560">
        <f xml:space="preserve"> Table2[[#This Row],[Profit]] / Table2[[#This Row],[Sales Amount]]</f>
        <v>0.24334065934065935</v>
      </c>
    </row>
    <row r="561" spans="1:11" hidden="1" x14ac:dyDescent="0.3">
      <c r="A561" t="s">
        <v>591</v>
      </c>
      <c r="B561" s="1">
        <v>45486</v>
      </c>
      <c r="C561" t="s">
        <v>37</v>
      </c>
      <c r="D561" t="s">
        <v>13</v>
      </c>
      <c r="E561" t="s">
        <v>14</v>
      </c>
      <c r="F561" t="s">
        <v>28</v>
      </c>
      <c r="G561">
        <v>6</v>
      </c>
      <c r="H561">
        <v>67298</v>
      </c>
      <c r="I561">
        <v>20</v>
      </c>
      <c r="J561">
        <v>12748</v>
      </c>
      <c r="K561">
        <f xml:space="preserve"> Table2[[#This Row],[Profit]] / Table2[[#This Row],[Sales Amount]]</f>
        <v>0.18942613450622603</v>
      </c>
    </row>
    <row r="562" spans="1:11" x14ac:dyDescent="0.3">
      <c r="A562" t="s">
        <v>592</v>
      </c>
      <c r="B562" s="1">
        <v>45487</v>
      </c>
      <c r="C562" t="s">
        <v>17</v>
      </c>
      <c r="D562" t="s">
        <v>40</v>
      </c>
      <c r="E562" t="s">
        <v>14</v>
      </c>
      <c r="F562" t="s">
        <v>28</v>
      </c>
      <c r="G562">
        <v>17</v>
      </c>
      <c r="H562" s="10">
        <v>54699</v>
      </c>
      <c r="I562">
        <v>5</v>
      </c>
      <c r="J562" s="10">
        <v>3645</v>
      </c>
      <c r="K562" s="13">
        <f xml:space="preserve"> Table2[[#This Row],[Profit]] / Table2[[#This Row],[Sales Amount]]</f>
        <v>6.6637415674875231E-2</v>
      </c>
    </row>
    <row r="563" spans="1:11" hidden="1" x14ac:dyDescent="0.3">
      <c r="A563" t="s">
        <v>593</v>
      </c>
      <c r="B563" s="1">
        <v>45488</v>
      </c>
      <c r="C563" t="s">
        <v>12</v>
      </c>
      <c r="D563" t="s">
        <v>30</v>
      </c>
      <c r="E563" t="s">
        <v>27</v>
      </c>
      <c r="F563" t="s">
        <v>15</v>
      </c>
      <c r="G563">
        <v>12</v>
      </c>
      <c r="H563">
        <v>60046</v>
      </c>
      <c r="I563">
        <v>15</v>
      </c>
      <c r="J563">
        <v>13365</v>
      </c>
      <c r="K563">
        <f xml:space="preserve"> Table2[[#This Row],[Profit]] / Table2[[#This Row],[Sales Amount]]</f>
        <v>0.22257935582719915</v>
      </c>
    </row>
    <row r="564" spans="1:11" hidden="1" x14ac:dyDescent="0.3">
      <c r="A564" t="s">
        <v>594</v>
      </c>
      <c r="B564" s="1">
        <v>45489</v>
      </c>
      <c r="C564" t="s">
        <v>12</v>
      </c>
      <c r="D564" t="s">
        <v>18</v>
      </c>
      <c r="E564" t="s">
        <v>27</v>
      </c>
      <c r="F564" t="s">
        <v>28</v>
      </c>
      <c r="G564">
        <v>22</v>
      </c>
      <c r="H564">
        <v>3827</v>
      </c>
      <c r="I564">
        <v>20</v>
      </c>
      <c r="J564">
        <v>559</v>
      </c>
      <c r="K564">
        <f xml:space="preserve"> Table2[[#This Row],[Profit]] / Table2[[#This Row],[Sales Amount]]</f>
        <v>0.14606741573033707</v>
      </c>
    </row>
    <row r="565" spans="1:11" hidden="1" x14ac:dyDescent="0.3">
      <c r="A565" t="s">
        <v>595</v>
      </c>
      <c r="B565" s="1">
        <v>45490</v>
      </c>
      <c r="C565" t="s">
        <v>12</v>
      </c>
      <c r="D565" t="s">
        <v>26</v>
      </c>
      <c r="E565" t="s">
        <v>27</v>
      </c>
      <c r="F565" t="s">
        <v>31</v>
      </c>
      <c r="G565">
        <v>20</v>
      </c>
      <c r="H565">
        <v>30268</v>
      </c>
      <c r="I565">
        <v>15</v>
      </c>
      <c r="J565">
        <v>1929</v>
      </c>
      <c r="K565">
        <f xml:space="preserve"> Table2[[#This Row],[Profit]] / Table2[[#This Row],[Sales Amount]]</f>
        <v>6.3730672657592177E-2</v>
      </c>
    </row>
    <row r="566" spans="1:11" x14ac:dyDescent="0.3">
      <c r="A566" t="s">
        <v>596</v>
      </c>
      <c r="B566" s="1">
        <v>45491</v>
      </c>
      <c r="C566" t="s">
        <v>17</v>
      </c>
      <c r="D566" t="s">
        <v>40</v>
      </c>
      <c r="E566" t="s">
        <v>27</v>
      </c>
      <c r="F566" t="s">
        <v>34</v>
      </c>
      <c r="G566">
        <v>24</v>
      </c>
      <c r="H566" s="10">
        <v>64918</v>
      </c>
      <c r="I566">
        <v>5</v>
      </c>
      <c r="J566" s="10">
        <v>10383</v>
      </c>
      <c r="K566" s="13">
        <f xml:space="preserve"> Table2[[#This Row],[Profit]] / Table2[[#This Row],[Sales Amount]]</f>
        <v>0.1599402322930466</v>
      </c>
    </row>
    <row r="567" spans="1:11" hidden="1" x14ac:dyDescent="0.3">
      <c r="A567" t="s">
        <v>597</v>
      </c>
      <c r="B567" s="1">
        <v>45492</v>
      </c>
      <c r="C567" t="s">
        <v>37</v>
      </c>
      <c r="D567" t="s">
        <v>45</v>
      </c>
      <c r="E567" t="s">
        <v>19</v>
      </c>
      <c r="F567" t="s">
        <v>52</v>
      </c>
      <c r="G567">
        <v>11</v>
      </c>
      <c r="H567">
        <v>43288</v>
      </c>
      <c r="I567">
        <v>10</v>
      </c>
      <c r="J567">
        <v>5776</v>
      </c>
      <c r="K567">
        <f xml:space="preserve"> Table2[[#This Row],[Profit]] / Table2[[#This Row],[Sales Amount]]</f>
        <v>0.13343189798558491</v>
      </c>
    </row>
    <row r="568" spans="1:11" hidden="1" x14ac:dyDescent="0.3">
      <c r="A568" t="s">
        <v>598</v>
      </c>
      <c r="B568" s="1">
        <v>45493</v>
      </c>
      <c r="C568" t="s">
        <v>37</v>
      </c>
      <c r="D568" t="s">
        <v>45</v>
      </c>
      <c r="E568" t="s">
        <v>19</v>
      </c>
      <c r="F568" t="s">
        <v>23</v>
      </c>
      <c r="G568">
        <v>4</v>
      </c>
      <c r="H568">
        <v>47330</v>
      </c>
      <c r="I568">
        <v>10</v>
      </c>
      <c r="J568">
        <v>10675</v>
      </c>
      <c r="K568">
        <f xml:space="preserve"> Table2[[#This Row],[Profit]] / Table2[[#This Row],[Sales Amount]]</f>
        <v>0.22554405239805619</v>
      </c>
    </row>
    <row r="569" spans="1:11" x14ac:dyDescent="0.3">
      <c r="A569" t="s">
        <v>599</v>
      </c>
      <c r="B569" s="1">
        <v>45494</v>
      </c>
      <c r="C569" t="s">
        <v>17</v>
      </c>
      <c r="D569" t="s">
        <v>40</v>
      </c>
      <c r="E569" t="s">
        <v>27</v>
      </c>
      <c r="F569" t="s">
        <v>52</v>
      </c>
      <c r="G569">
        <v>6</v>
      </c>
      <c r="H569" s="10">
        <v>52946</v>
      </c>
      <c r="I569">
        <v>5</v>
      </c>
      <c r="J569" s="10">
        <v>4807</v>
      </c>
      <c r="K569" s="13">
        <f xml:space="preserve"> Table2[[#This Row],[Profit]] / Table2[[#This Row],[Sales Amount]]</f>
        <v>9.0790616854908773E-2</v>
      </c>
    </row>
    <row r="570" spans="1:11" hidden="1" x14ac:dyDescent="0.3">
      <c r="A570" t="s">
        <v>600</v>
      </c>
      <c r="B570" s="1">
        <v>45495</v>
      </c>
      <c r="C570" t="s">
        <v>12</v>
      </c>
      <c r="D570" t="s">
        <v>13</v>
      </c>
      <c r="E570" t="s">
        <v>19</v>
      </c>
      <c r="F570" t="s">
        <v>41</v>
      </c>
      <c r="G570">
        <v>1</v>
      </c>
      <c r="H570">
        <v>15660</v>
      </c>
      <c r="I570">
        <v>15</v>
      </c>
      <c r="J570">
        <v>3371</v>
      </c>
      <c r="K570">
        <f xml:space="preserve"> Table2[[#This Row],[Profit]] / Table2[[#This Row],[Sales Amount]]</f>
        <v>0.21526181353767559</v>
      </c>
    </row>
    <row r="571" spans="1:11" hidden="1" x14ac:dyDescent="0.3">
      <c r="A571" t="s">
        <v>601</v>
      </c>
      <c r="B571" s="1">
        <v>45496</v>
      </c>
      <c r="C571" t="s">
        <v>12</v>
      </c>
      <c r="D571" t="s">
        <v>45</v>
      </c>
      <c r="E571" t="s">
        <v>27</v>
      </c>
      <c r="F571" t="s">
        <v>31</v>
      </c>
      <c r="G571">
        <v>20</v>
      </c>
      <c r="H571">
        <v>57083</v>
      </c>
      <c r="I571">
        <v>20</v>
      </c>
      <c r="J571">
        <v>9221</v>
      </c>
      <c r="K571">
        <f xml:space="preserve"> Table2[[#This Row],[Profit]] / Table2[[#This Row],[Sales Amount]]</f>
        <v>0.16153670970341433</v>
      </c>
    </row>
    <row r="572" spans="1:11" hidden="1" x14ac:dyDescent="0.3">
      <c r="A572" t="s">
        <v>602</v>
      </c>
      <c r="B572" s="1">
        <v>45497</v>
      </c>
      <c r="C572" t="s">
        <v>37</v>
      </c>
      <c r="D572" t="s">
        <v>30</v>
      </c>
      <c r="E572" t="s">
        <v>14</v>
      </c>
      <c r="F572" t="s">
        <v>31</v>
      </c>
      <c r="G572">
        <v>23</v>
      </c>
      <c r="H572">
        <v>34498</v>
      </c>
      <c r="I572">
        <v>5</v>
      </c>
      <c r="J572">
        <v>2101</v>
      </c>
      <c r="K572">
        <f xml:space="preserve"> Table2[[#This Row],[Profit]] / Table2[[#This Row],[Sales Amount]]</f>
        <v>6.0902081280074211E-2</v>
      </c>
    </row>
    <row r="573" spans="1:11" hidden="1" x14ac:dyDescent="0.3">
      <c r="A573" t="s">
        <v>603</v>
      </c>
      <c r="B573" s="1">
        <v>45498</v>
      </c>
      <c r="C573" t="s">
        <v>12</v>
      </c>
      <c r="D573" t="s">
        <v>18</v>
      </c>
      <c r="E573" t="s">
        <v>14</v>
      </c>
      <c r="F573" t="s">
        <v>20</v>
      </c>
      <c r="G573">
        <v>16</v>
      </c>
      <c r="H573">
        <v>27730</v>
      </c>
      <c r="I573">
        <v>0</v>
      </c>
      <c r="J573">
        <v>6776</v>
      </c>
      <c r="K573">
        <f xml:space="preserve"> Table2[[#This Row],[Profit]] / Table2[[#This Row],[Sales Amount]]</f>
        <v>0.2443562928236567</v>
      </c>
    </row>
    <row r="574" spans="1:11" hidden="1" x14ac:dyDescent="0.3">
      <c r="A574" t="s">
        <v>604</v>
      </c>
      <c r="B574" s="1">
        <v>45499</v>
      </c>
      <c r="C574" t="s">
        <v>22</v>
      </c>
      <c r="D574" t="s">
        <v>30</v>
      </c>
      <c r="E574" t="s">
        <v>14</v>
      </c>
      <c r="F574" t="s">
        <v>31</v>
      </c>
      <c r="G574">
        <v>15</v>
      </c>
      <c r="H574">
        <v>9576</v>
      </c>
      <c r="I574">
        <v>15</v>
      </c>
      <c r="J574">
        <v>1460</v>
      </c>
      <c r="K574">
        <f xml:space="preserve"> Table2[[#This Row],[Profit]] / Table2[[#This Row],[Sales Amount]]</f>
        <v>0.15246449456975772</v>
      </c>
    </row>
    <row r="575" spans="1:11" hidden="1" x14ac:dyDescent="0.3">
      <c r="A575" t="s">
        <v>605</v>
      </c>
      <c r="B575" s="1">
        <v>45500</v>
      </c>
      <c r="C575" t="s">
        <v>37</v>
      </c>
      <c r="D575" t="s">
        <v>45</v>
      </c>
      <c r="E575" t="s">
        <v>27</v>
      </c>
      <c r="F575" t="s">
        <v>23</v>
      </c>
      <c r="G575">
        <v>17</v>
      </c>
      <c r="H575">
        <v>69841</v>
      </c>
      <c r="I575">
        <v>10</v>
      </c>
      <c r="J575">
        <v>7555</v>
      </c>
      <c r="K575">
        <f xml:space="preserve"> Table2[[#This Row],[Profit]] / Table2[[#This Row],[Sales Amount]]</f>
        <v>0.10817428158245157</v>
      </c>
    </row>
    <row r="576" spans="1:11" hidden="1" x14ac:dyDescent="0.3">
      <c r="A576" t="s">
        <v>606</v>
      </c>
      <c r="B576" s="1">
        <v>45501</v>
      </c>
      <c r="C576" t="s">
        <v>12</v>
      </c>
      <c r="D576" t="s">
        <v>26</v>
      </c>
      <c r="E576" t="s">
        <v>14</v>
      </c>
      <c r="F576" t="s">
        <v>31</v>
      </c>
      <c r="G576">
        <v>8</v>
      </c>
      <c r="H576">
        <v>31585</v>
      </c>
      <c r="I576">
        <v>5</v>
      </c>
      <c r="J576">
        <v>4544</v>
      </c>
      <c r="K576">
        <f xml:space="preserve"> Table2[[#This Row],[Profit]] / Table2[[#This Row],[Sales Amount]]</f>
        <v>0.14386575906284629</v>
      </c>
    </row>
    <row r="577" spans="1:11" hidden="1" x14ac:dyDescent="0.3">
      <c r="A577" t="s">
        <v>607</v>
      </c>
      <c r="B577" s="1">
        <v>45502</v>
      </c>
      <c r="C577" t="s">
        <v>37</v>
      </c>
      <c r="D577" t="s">
        <v>18</v>
      </c>
      <c r="E577" t="s">
        <v>19</v>
      </c>
      <c r="F577" t="s">
        <v>28</v>
      </c>
      <c r="G577">
        <v>12</v>
      </c>
      <c r="H577">
        <v>56071</v>
      </c>
      <c r="I577">
        <v>10</v>
      </c>
      <c r="J577">
        <v>12423</v>
      </c>
      <c r="K577">
        <f xml:space="preserve"> Table2[[#This Row],[Profit]] / Table2[[#This Row],[Sales Amount]]</f>
        <v>0.22155838133794653</v>
      </c>
    </row>
    <row r="578" spans="1:11" hidden="1" x14ac:dyDescent="0.3">
      <c r="A578" t="s">
        <v>608</v>
      </c>
      <c r="B578" s="1">
        <v>45503</v>
      </c>
      <c r="C578" t="s">
        <v>22</v>
      </c>
      <c r="D578" t="s">
        <v>18</v>
      </c>
      <c r="E578" t="s">
        <v>14</v>
      </c>
      <c r="F578" t="s">
        <v>20</v>
      </c>
      <c r="G578">
        <v>22</v>
      </c>
      <c r="H578">
        <v>15215</v>
      </c>
      <c r="I578">
        <v>15</v>
      </c>
      <c r="J578">
        <v>1688</v>
      </c>
      <c r="K578">
        <f xml:space="preserve"> Table2[[#This Row],[Profit]] / Table2[[#This Row],[Sales Amount]]</f>
        <v>0.11094314820900428</v>
      </c>
    </row>
    <row r="579" spans="1:11" x14ac:dyDescent="0.3">
      <c r="A579" t="s">
        <v>609</v>
      </c>
      <c r="B579" s="1">
        <v>45504</v>
      </c>
      <c r="C579" t="s">
        <v>37</v>
      </c>
      <c r="D579" t="s">
        <v>40</v>
      </c>
      <c r="E579" t="s">
        <v>14</v>
      </c>
      <c r="F579" t="s">
        <v>23</v>
      </c>
      <c r="G579">
        <v>21</v>
      </c>
      <c r="H579" s="10">
        <v>6250</v>
      </c>
      <c r="I579">
        <v>10</v>
      </c>
      <c r="J579" s="10">
        <v>553</v>
      </c>
      <c r="K579" s="13">
        <f xml:space="preserve"> Table2[[#This Row],[Profit]] / Table2[[#This Row],[Sales Amount]]</f>
        <v>8.8480000000000003E-2</v>
      </c>
    </row>
    <row r="580" spans="1:11" x14ac:dyDescent="0.3">
      <c r="A580" t="s">
        <v>610</v>
      </c>
      <c r="B580" s="1">
        <v>45505</v>
      </c>
      <c r="C580" t="s">
        <v>37</v>
      </c>
      <c r="D580" t="s">
        <v>40</v>
      </c>
      <c r="E580" t="s">
        <v>14</v>
      </c>
      <c r="F580" t="s">
        <v>34</v>
      </c>
      <c r="G580">
        <v>10</v>
      </c>
      <c r="H580" s="10">
        <v>36403</v>
      </c>
      <c r="I580">
        <v>5</v>
      </c>
      <c r="J580" s="10">
        <v>2759</v>
      </c>
      <c r="K580" s="13">
        <f xml:space="preserve"> Table2[[#This Row],[Profit]] / Table2[[#This Row],[Sales Amount]]</f>
        <v>7.5790456830481009E-2</v>
      </c>
    </row>
    <row r="581" spans="1:11" hidden="1" x14ac:dyDescent="0.3">
      <c r="A581" t="s">
        <v>611</v>
      </c>
      <c r="B581" s="1">
        <v>45506</v>
      </c>
      <c r="C581" t="s">
        <v>37</v>
      </c>
      <c r="D581" t="s">
        <v>26</v>
      </c>
      <c r="E581" t="s">
        <v>19</v>
      </c>
      <c r="F581" t="s">
        <v>34</v>
      </c>
      <c r="G581">
        <v>15</v>
      </c>
      <c r="H581">
        <v>72989</v>
      </c>
      <c r="I581">
        <v>15</v>
      </c>
      <c r="J581">
        <v>7997</v>
      </c>
      <c r="K581">
        <f xml:space="preserve"> Table2[[#This Row],[Profit]] / Table2[[#This Row],[Sales Amount]]</f>
        <v>0.10956445491786433</v>
      </c>
    </row>
    <row r="582" spans="1:11" hidden="1" x14ac:dyDescent="0.3">
      <c r="A582" t="s">
        <v>612</v>
      </c>
      <c r="B582" s="1">
        <v>45507</v>
      </c>
      <c r="C582" t="s">
        <v>37</v>
      </c>
      <c r="D582" t="s">
        <v>13</v>
      </c>
      <c r="E582" t="s">
        <v>27</v>
      </c>
      <c r="F582" t="s">
        <v>34</v>
      </c>
      <c r="G582">
        <v>9</v>
      </c>
      <c r="H582">
        <v>32593</v>
      </c>
      <c r="I582">
        <v>0</v>
      </c>
      <c r="J582">
        <v>6714</v>
      </c>
      <c r="K582">
        <f xml:space="preserve"> Table2[[#This Row],[Profit]] / Table2[[#This Row],[Sales Amount]]</f>
        <v>0.20599515233332311</v>
      </c>
    </row>
    <row r="583" spans="1:11" hidden="1" x14ac:dyDescent="0.3">
      <c r="A583" t="s">
        <v>613</v>
      </c>
      <c r="B583" s="1">
        <v>45508</v>
      </c>
      <c r="C583" t="s">
        <v>22</v>
      </c>
      <c r="D583" t="s">
        <v>18</v>
      </c>
      <c r="E583" t="s">
        <v>19</v>
      </c>
      <c r="F583" t="s">
        <v>34</v>
      </c>
      <c r="G583">
        <v>2</v>
      </c>
      <c r="H583">
        <v>34814</v>
      </c>
      <c r="I583">
        <v>5</v>
      </c>
      <c r="J583">
        <v>5024</v>
      </c>
      <c r="K583">
        <f xml:space="preserve"> Table2[[#This Row],[Profit]] / Table2[[#This Row],[Sales Amount]]</f>
        <v>0.14430976044120181</v>
      </c>
    </row>
    <row r="584" spans="1:11" hidden="1" x14ac:dyDescent="0.3">
      <c r="A584" t="s">
        <v>614</v>
      </c>
      <c r="B584" s="1">
        <v>45509</v>
      </c>
      <c r="C584" t="s">
        <v>17</v>
      </c>
      <c r="D584" t="s">
        <v>26</v>
      </c>
      <c r="E584" t="s">
        <v>27</v>
      </c>
      <c r="F584" t="s">
        <v>28</v>
      </c>
      <c r="G584">
        <v>5</v>
      </c>
      <c r="H584">
        <v>48725</v>
      </c>
      <c r="I584">
        <v>20</v>
      </c>
      <c r="J584">
        <v>4653</v>
      </c>
      <c r="K584">
        <f xml:space="preserve"> Table2[[#This Row],[Profit]] / Table2[[#This Row],[Sales Amount]]</f>
        <v>9.549512570549E-2</v>
      </c>
    </row>
    <row r="585" spans="1:11" x14ac:dyDescent="0.3">
      <c r="A585" t="s">
        <v>615</v>
      </c>
      <c r="B585" s="1">
        <v>45510</v>
      </c>
      <c r="C585" t="s">
        <v>37</v>
      </c>
      <c r="D585" t="s">
        <v>40</v>
      </c>
      <c r="E585" t="s">
        <v>27</v>
      </c>
      <c r="F585" t="s">
        <v>31</v>
      </c>
      <c r="G585">
        <v>6</v>
      </c>
      <c r="H585" s="10">
        <v>35679</v>
      </c>
      <c r="I585">
        <v>5</v>
      </c>
      <c r="J585" s="10">
        <v>2969</v>
      </c>
      <c r="K585" s="13">
        <f xml:space="preserve"> Table2[[#This Row],[Profit]] / Table2[[#This Row],[Sales Amount]]</f>
        <v>8.3214215645057321E-2</v>
      </c>
    </row>
    <row r="586" spans="1:11" x14ac:dyDescent="0.3">
      <c r="A586" t="s">
        <v>616</v>
      </c>
      <c r="B586" s="1">
        <v>45511</v>
      </c>
      <c r="C586" t="s">
        <v>37</v>
      </c>
      <c r="D586" t="s">
        <v>40</v>
      </c>
      <c r="E586" t="s">
        <v>14</v>
      </c>
      <c r="F586" t="s">
        <v>52</v>
      </c>
      <c r="G586">
        <v>7</v>
      </c>
      <c r="H586" s="10">
        <v>25838</v>
      </c>
      <c r="I586">
        <v>15</v>
      </c>
      <c r="J586" s="10">
        <v>3011</v>
      </c>
      <c r="K586" s="13">
        <f xml:space="preserve"> Table2[[#This Row],[Profit]] / Table2[[#This Row],[Sales Amount]]</f>
        <v>0.11653378744484867</v>
      </c>
    </row>
    <row r="587" spans="1:11" hidden="1" x14ac:dyDescent="0.3">
      <c r="A587" t="s">
        <v>617</v>
      </c>
      <c r="B587" s="1">
        <v>45512</v>
      </c>
      <c r="C587" t="s">
        <v>12</v>
      </c>
      <c r="D587" t="s">
        <v>18</v>
      </c>
      <c r="E587" t="s">
        <v>27</v>
      </c>
      <c r="F587" t="s">
        <v>23</v>
      </c>
      <c r="G587">
        <v>21</v>
      </c>
      <c r="H587">
        <v>70181</v>
      </c>
      <c r="I587">
        <v>5</v>
      </c>
      <c r="J587">
        <v>16702</v>
      </c>
      <c r="K587">
        <f xml:space="preserve"> Table2[[#This Row],[Profit]] / Table2[[#This Row],[Sales Amount]]</f>
        <v>0.23798463971730241</v>
      </c>
    </row>
    <row r="588" spans="1:11" hidden="1" x14ac:dyDescent="0.3">
      <c r="A588" t="s">
        <v>618</v>
      </c>
      <c r="B588" s="1">
        <v>45513</v>
      </c>
      <c r="C588" t="s">
        <v>37</v>
      </c>
      <c r="D588" t="s">
        <v>30</v>
      </c>
      <c r="E588" t="s">
        <v>19</v>
      </c>
      <c r="F588" t="s">
        <v>28</v>
      </c>
      <c r="G588">
        <v>1</v>
      </c>
      <c r="H588">
        <v>32601</v>
      </c>
      <c r="I588">
        <v>0</v>
      </c>
      <c r="J588">
        <v>3866</v>
      </c>
      <c r="K588">
        <f xml:space="preserve"> Table2[[#This Row],[Profit]] / Table2[[#This Row],[Sales Amount]]</f>
        <v>0.11858531946872795</v>
      </c>
    </row>
    <row r="589" spans="1:11" hidden="1" x14ac:dyDescent="0.3">
      <c r="A589" t="s">
        <v>619</v>
      </c>
      <c r="B589" s="1">
        <v>45514</v>
      </c>
      <c r="C589" t="s">
        <v>12</v>
      </c>
      <c r="D589" t="s">
        <v>45</v>
      </c>
      <c r="E589" t="s">
        <v>19</v>
      </c>
      <c r="F589" t="s">
        <v>34</v>
      </c>
      <c r="G589">
        <v>23</v>
      </c>
      <c r="H589">
        <v>3275</v>
      </c>
      <c r="I589">
        <v>0</v>
      </c>
      <c r="J589">
        <v>810</v>
      </c>
      <c r="K589">
        <f xml:space="preserve"> Table2[[#This Row],[Profit]] / Table2[[#This Row],[Sales Amount]]</f>
        <v>0.24732824427480915</v>
      </c>
    </row>
    <row r="590" spans="1:11" x14ac:dyDescent="0.3">
      <c r="A590" t="s">
        <v>620</v>
      </c>
      <c r="B590" s="1">
        <v>45515</v>
      </c>
      <c r="C590" t="s">
        <v>17</v>
      </c>
      <c r="D590" t="s">
        <v>40</v>
      </c>
      <c r="E590" t="s">
        <v>27</v>
      </c>
      <c r="F590" t="s">
        <v>41</v>
      </c>
      <c r="G590">
        <v>7</v>
      </c>
      <c r="H590" s="10">
        <v>46119</v>
      </c>
      <c r="I590">
        <v>20</v>
      </c>
      <c r="J590" s="10">
        <v>6781</v>
      </c>
      <c r="K590" s="13">
        <f xml:space="preserve"> Table2[[#This Row],[Profit]] / Table2[[#This Row],[Sales Amount]]</f>
        <v>0.14703267633730133</v>
      </c>
    </row>
    <row r="591" spans="1:11" hidden="1" x14ac:dyDescent="0.3">
      <c r="A591" t="s">
        <v>621</v>
      </c>
      <c r="B591" s="1">
        <v>45516</v>
      </c>
      <c r="C591" t="s">
        <v>22</v>
      </c>
      <c r="D591" t="s">
        <v>13</v>
      </c>
      <c r="E591" t="s">
        <v>14</v>
      </c>
      <c r="F591" t="s">
        <v>31</v>
      </c>
      <c r="G591">
        <v>20</v>
      </c>
      <c r="H591">
        <v>46338</v>
      </c>
      <c r="I591">
        <v>10</v>
      </c>
      <c r="J591">
        <v>3977</v>
      </c>
      <c r="K591">
        <f xml:space="preserve"> Table2[[#This Row],[Profit]] / Table2[[#This Row],[Sales Amount]]</f>
        <v>8.5825888040053519E-2</v>
      </c>
    </row>
    <row r="592" spans="1:11" hidden="1" x14ac:dyDescent="0.3">
      <c r="A592" t="s">
        <v>622</v>
      </c>
      <c r="B592" s="1">
        <v>45517</v>
      </c>
      <c r="C592" t="s">
        <v>22</v>
      </c>
      <c r="D592" t="s">
        <v>13</v>
      </c>
      <c r="E592" t="s">
        <v>14</v>
      </c>
      <c r="F592" t="s">
        <v>52</v>
      </c>
      <c r="G592">
        <v>12</v>
      </c>
      <c r="H592">
        <v>20039</v>
      </c>
      <c r="I592">
        <v>15</v>
      </c>
      <c r="J592">
        <v>4573</v>
      </c>
      <c r="K592">
        <f xml:space="preserve"> Table2[[#This Row],[Profit]] / Table2[[#This Row],[Sales Amount]]</f>
        <v>0.22820500024951346</v>
      </c>
    </row>
    <row r="593" spans="1:11" x14ac:dyDescent="0.3">
      <c r="A593" t="s">
        <v>623</v>
      </c>
      <c r="B593" s="1">
        <v>45518</v>
      </c>
      <c r="C593" t="s">
        <v>17</v>
      </c>
      <c r="D593" t="s">
        <v>40</v>
      </c>
      <c r="E593" t="s">
        <v>19</v>
      </c>
      <c r="F593" t="s">
        <v>41</v>
      </c>
      <c r="G593">
        <v>16</v>
      </c>
      <c r="H593" s="10">
        <v>57624</v>
      </c>
      <c r="I593">
        <v>15</v>
      </c>
      <c r="J593" s="10">
        <v>8186</v>
      </c>
      <c r="K593" s="13">
        <f xml:space="preserve"> Table2[[#This Row],[Profit]] / Table2[[#This Row],[Sales Amount]]</f>
        <v>0.14205886436207135</v>
      </c>
    </row>
    <row r="594" spans="1:11" hidden="1" x14ac:dyDescent="0.3">
      <c r="A594" t="s">
        <v>624</v>
      </c>
      <c r="B594" s="1">
        <v>45519</v>
      </c>
      <c r="C594" t="s">
        <v>22</v>
      </c>
      <c r="D594" t="s">
        <v>30</v>
      </c>
      <c r="E594" t="s">
        <v>14</v>
      </c>
      <c r="F594" t="s">
        <v>20</v>
      </c>
      <c r="G594">
        <v>16</v>
      </c>
      <c r="H594">
        <v>65649</v>
      </c>
      <c r="I594">
        <v>10</v>
      </c>
      <c r="J594">
        <v>12600</v>
      </c>
      <c r="K594">
        <f xml:space="preserve"> Table2[[#This Row],[Profit]] / Table2[[#This Row],[Sales Amount]]</f>
        <v>0.19192980852716721</v>
      </c>
    </row>
    <row r="595" spans="1:11" hidden="1" x14ac:dyDescent="0.3">
      <c r="A595" t="s">
        <v>625</v>
      </c>
      <c r="B595" s="1">
        <v>45520</v>
      </c>
      <c r="C595" t="s">
        <v>17</v>
      </c>
      <c r="D595" t="s">
        <v>30</v>
      </c>
      <c r="E595" t="s">
        <v>27</v>
      </c>
      <c r="F595" t="s">
        <v>41</v>
      </c>
      <c r="G595">
        <v>11</v>
      </c>
      <c r="H595">
        <v>27116</v>
      </c>
      <c r="I595">
        <v>0</v>
      </c>
      <c r="J595">
        <v>6690</v>
      </c>
      <c r="K595">
        <f xml:space="preserve"> Table2[[#This Row],[Profit]] / Table2[[#This Row],[Sales Amount]]</f>
        <v>0.24671780498598614</v>
      </c>
    </row>
    <row r="596" spans="1:11" hidden="1" x14ac:dyDescent="0.3">
      <c r="A596" t="s">
        <v>626</v>
      </c>
      <c r="B596" s="1">
        <v>45521</v>
      </c>
      <c r="C596" t="s">
        <v>17</v>
      </c>
      <c r="D596" t="s">
        <v>26</v>
      </c>
      <c r="E596" t="s">
        <v>27</v>
      </c>
      <c r="F596" t="s">
        <v>20</v>
      </c>
      <c r="G596">
        <v>21</v>
      </c>
      <c r="H596">
        <v>55067</v>
      </c>
      <c r="I596">
        <v>0</v>
      </c>
      <c r="J596">
        <v>3305</v>
      </c>
      <c r="K596">
        <f xml:space="preserve"> Table2[[#This Row],[Profit]] / Table2[[#This Row],[Sales Amount]]</f>
        <v>6.0017796502442482E-2</v>
      </c>
    </row>
    <row r="597" spans="1:11" hidden="1" x14ac:dyDescent="0.3">
      <c r="A597" t="s">
        <v>627</v>
      </c>
      <c r="B597" s="1">
        <v>45522</v>
      </c>
      <c r="C597" t="s">
        <v>17</v>
      </c>
      <c r="D597" t="s">
        <v>13</v>
      </c>
      <c r="E597" t="s">
        <v>19</v>
      </c>
      <c r="F597" t="s">
        <v>20</v>
      </c>
      <c r="G597">
        <v>4</v>
      </c>
      <c r="H597">
        <v>37599</v>
      </c>
      <c r="I597">
        <v>5</v>
      </c>
      <c r="J597">
        <v>2607</v>
      </c>
      <c r="K597">
        <f xml:space="preserve"> Table2[[#This Row],[Profit]] / Table2[[#This Row],[Sales Amount]]</f>
        <v>6.9336950450809856E-2</v>
      </c>
    </row>
    <row r="598" spans="1:11" hidden="1" x14ac:dyDescent="0.3">
      <c r="A598" t="s">
        <v>628</v>
      </c>
      <c r="B598" s="1">
        <v>45523</v>
      </c>
      <c r="C598" t="s">
        <v>22</v>
      </c>
      <c r="D598" t="s">
        <v>26</v>
      </c>
      <c r="E598" t="s">
        <v>27</v>
      </c>
      <c r="F598" t="s">
        <v>34</v>
      </c>
      <c r="G598">
        <v>13</v>
      </c>
      <c r="H598">
        <v>62299</v>
      </c>
      <c r="I598">
        <v>20</v>
      </c>
      <c r="J598">
        <v>12091</v>
      </c>
      <c r="K598">
        <f xml:space="preserve"> Table2[[#This Row],[Profit]] / Table2[[#This Row],[Sales Amount]]</f>
        <v>0.19408016180034993</v>
      </c>
    </row>
    <row r="599" spans="1:11" hidden="1" x14ac:dyDescent="0.3">
      <c r="A599" t="s">
        <v>629</v>
      </c>
      <c r="B599" s="1">
        <v>45524</v>
      </c>
      <c r="C599" t="s">
        <v>12</v>
      </c>
      <c r="D599" t="s">
        <v>13</v>
      </c>
      <c r="E599" t="s">
        <v>19</v>
      </c>
      <c r="F599" t="s">
        <v>20</v>
      </c>
      <c r="G599">
        <v>7</v>
      </c>
      <c r="H599">
        <v>25979</v>
      </c>
      <c r="I599">
        <v>20</v>
      </c>
      <c r="J599">
        <v>2763</v>
      </c>
      <c r="K599">
        <f xml:space="preserve"> Table2[[#This Row],[Profit]] / Table2[[#This Row],[Sales Amount]]</f>
        <v>0.10635513299203203</v>
      </c>
    </row>
    <row r="600" spans="1:11" hidden="1" x14ac:dyDescent="0.3">
      <c r="A600" t="s">
        <v>630</v>
      </c>
      <c r="B600" s="1">
        <v>45525</v>
      </c>
      <c r="C600" t="s">
        <v>17</v>
      </c>
      <c r="D600" t="s">
        <v>45</v>
      </c>
      <c r="E600" t="s">
        <v>27</v>
      </c>
      <c r="F600" t="s">
        <v>15</v>
      </c>
      <c r="G600">
        <v>4</v>
      </c>
      <c r="H600">
        <v>46672</v>
      </c>
      <c r="I600">
        <v>20</v>
      </c>
      <c r="J600">
        <v>4053</v>
      </c>
      <c r="K600">
        <f xml:space="preserve"> Table2[[#This Row],[Profit]] / Table2[[#This Row],[Sales Amount]]</f>
        <v>8.6840075419952006E-2</v>
      </c>
    </row>
    <row r="601" spans="1:11" hidden="1" x14ac:dyDescent="0.3">
      <c r="A601" t="s">
        <v>631</v>
      </c>
      <c r="B601" s="1">
        <v>45526</v>
      </c>
      <c r="C601" t="s">
        <v>37</v>
      </c>
      <c r="D601" t="s">
        <v>45</v>
      </c>
      <c r="E601" t="s">
        <v>19</v>
      </c>
      <c r="F601" t="s">
        <v>23</v>
      </c>
      <c r="G601">
        <v>15</v>
      </c>
      <c r="H601">
        <v>56363</v>
      </c>
      <c r="I601">
        <v>5</v>
      </c>
      <c r="J601">
        <v>3261</v>
      </c>
      <c r="K601">
        <f xml:space="preserve"> Table2[[#This Row],[Profit]] / Table2[[#This Row],[Sales Amount]]</f>
        <v>5.7857104838280431E-2</v>
      </c>
    </row>
    <row r="602" spans="1:11" hidden="1" x14ac:dyDescent="0.3">
      <c r="A602" t="s">
        <v>632</v>
      </c>
      <c r="B602" s="1">
        <v>45527</v>
      </c>
      <c r="C602" t="s">
        <v>22</v>
      </c>
      <c r="D602" t="s">
        <v>18</v>
      </c>
      <c r="E602" t="s">
        <v>14</v>
      </c>
      <c r="F602" t="s">
        <v>23</v>
      </c>
      <c r="G602">
        <v>19</v>
      </c>
      <c r="H602">
        <v>42543</v>
      </c>
      <c r="I602">
        <v>20</v>
      </c>
      <c r="J602">
        <v>2313</v>
      </c>
      <c r="K602">
        <f xml:space="preserve"> Table2[[#This Row],[Profit]] / Table2[[#This Row],[Sales Amount]]</f>
        <v>5.4368521260841969E-2</v>
      </c>
    </row>
    <row r="603" spans="1:11" hidden="1" x14ac:dyDescent="0.3">
      <c r="A603" t="s">
        <v>633</v>
      </c>
      <c r="B603" s="1">
        <v>45528</v>
      </c>
      <c r="C603" t="s">
        <v>17</v>
      </c>
      <c r="D603" t="s">
        <v>26</v>
      </c>
      <c r="E603" t="s">
        <v>27</v>
      </c>
      <c r="F603" t="s">
        <v>34</v>
      </c>
      <c r="G603">
        <v>9</v>
      </c>
      <c r="H603">
        <v>15908</v>
      </c>
      <c r="I603">
        <v>10</v>
      </c>
      <c r="J603">
        <v>3259</v>
      </c>
      <c r="K603">
        <f xml:space="preserve"> Table2[[#This Row],[Profit]] / Table2[[#This Row],[Sales Amount]]</f>
        <v>0.20486547648981646</v>
      </c>
    </row>
    <row r="604" spans="1:11" x14ac:dyDescent="0.3">
      <c r="A604" t="s">
        <v>634</v>
      </c>
      <c r="B604" s="1">
        <v>45529</v>
      </c>
      <c r="C604" t="s">
        <v>17</v>
      </c>
      <c r="D604" t="s">
        <v>40</v>
      </c>
      <c r="E604" t="s">
        <v>27</v>
      </c>
      <c r="F604" t="s">
        <v>15</v>
      </c>
      <c r="G604">
        <v>11</v>
      </c>
      <c r="H604" s="10">
        <v>58480</v>
      </c>
      <c r="I604">
        <v>5</v>
      </c>
      <c r="J604" s="10">
        <v>4496</v>
      </c>
      <c r="K604" s="13">
        <f xml:space="preserve"> Table2[[#This Row],[Profit]] / Table2[[#This Row],[Sales Amount]]</f>
        <v>7.6880984952120382E-2</v>
      </c>
    </row>
    <row r="605" spans="1:11" hidden="1" x14ac:dyDescent="0.3">
      <c r="A605" t="s">
        <v>635</v>
      </c>
      <c r="B605" s="1">
        <v>45530</v>
      </c>
      <c r="C605" t="s">
        <v>37</v>
      </c>
      <c r="D605" t="s">
        <v>26</v>
      </c>
      <c r="E605" t="s">
        <v>19</v>
      </c>
      <c r="F605" t="s">
        <v>41</v>
      </c>
      <c r="G605">
        <v>8</v>
      </c>
      <c r="H605">
        <v>16851</v>
      </c>
      <c r="I605">
        <v>10</v>
      </c>
      <c r="J605">
        <v>2418</v>
      </c>
      <c r="K605">
        <f xml:space="preserve"> Table2[[#This Row],[Profit]] / Table2[[#This Row],[Sales Amount]]</f>
        <v>0.14349296777639309</v>
      </c>
    </row>
    <row r="606" spans="1:11" x14ac:dyDescent="0.3">
      <c r="A606" t="s">
        <v>636</v>
      </c>
      <c r="B606" s="1">
        <v>45531</v>
      </c>
      <c r="C606" t="s">
        <v>12</v>
      </c>
      <c r="D606" t="s">
        <v>40</v>
      </c>
      <c r="E606" t="s">
        <v>19</v>
      </c>
      <c r="F606" t="s">
        <v>28</v>
      </c>
      <c r="G606">
        <v>1</v>
      </c>
      <c r="H606" s="10">
        <v>4631</v>
      </c>
      <c r="I606">
        <v>5</v>
      </c>
      <c r="J606" s="10">
        <v>792</v>
      </c>
      <c r="K606" s="13">
        <f xml:space="preserve"> Table2[[#This Row],[Profit]] / Table2[[#This Row],[Sales Amount]]</f>
        <v>0.17102137767220901</v>
      </c>
    </row>
    <row r="607" spans="1:11" hidden="1" x14ac:dyDescent="0.3">
      <c r="A607" t="s">
        <v>637</v>
      </c>
      <c r="B607" s="1">
        <v>45532</v>
      </c>
      <c r="C607" t="s">
        <v>12</v>
      </c>
      <c r="D607" t="s">
        <v>30</v>
      </c>
      <c r="E607" t="s">
        <v>27</v>
      </c>
      <c r="F607" t="s">
        <v>41</v>
      </c>
      <c r="G607">
        <v>23</v>
      </c>
      <c r="H607">
        <v>45325</v>
      </c>
      <c r="I607">
        <v>20</v>
      </c>
      <c r="J607">
        <v>6149</v>
      </c>
      <c r="K607">
        <f xml:space="preserve"> Table2[[#This Row],[Profit]] / Table2[[#This Row],[Sales Amount]]</f>
        <v>0.1356646442360728</v>
      </c>
    </row>
    <row r="608" spans="1:11" hidden="1" x14ac:dyDescent="0.3">
      <c r="A608" t="s">
        <v>638</v>
      </c>
      <c r="B608" s="1">
        <v>45533</v>
      </c>
      <c r="C608" t="s">
        <v>12</v>
      </c>
      <c r="D608" t="s">
        <v>26</v>
      </c>
      <c r="E608" t="s">
        <v>19</v>
      </c>
      <c r="F608" t="s">
        <v>31</v>
      </c>
      <c r="G608">
        <v>24</v>
      </c>
      <c r="H608">
        <v>11849</v>
      </c>
      <c r="I608">
        <v>10</v>
      </c>
      <c r="J608">
        <v>656</v>
      </c>
      <c r="K608">
        <f xml:space="preserve"> Table2[[#This Row],[Profit]] / Table2[[#This Row],[Sales Amount]]</f>
        <v>5.536332179930796E-2</v>
      </c>
    </row>
    <row r="609" spans="1:11" hidden="1" x14ac:dyDescent="0.3">
      <c r="A609" t="s">
        <v>639</v>
      </c>
      <c r="B609" s="1">
        <v>45534</v>
      </c>
      <c r="C609" t="s">
        <v>17</v>
      </c>
      <c r="D609" t="s">
        <v>30</v>
      </c>
      <c r="E609" t="s">
        <v>27</v>
      </c>
      <c r="F609" t="s">
        <v>28</v>
      </c>
      <c r="G609">
        <v>8</v>
      </c>
      <c r="H609">
        <v>61431</v>
      </c>
      <c r="I609">
        <v>10</v>
      </c>
      <c r="J609">
        <v>12697</v>
      </c>
      <c r="K609">
        <f xml:space="preserve"> Table2[[#This Row],[Profit]] / Table2[[#This Row],[Sales Amount]]</f>
        <v>0.20668717748368087</v>
      </c>
    </row>
    <row r="610" spans="1:11" hidden="1" x14ac:dyDescent="0.3">
      <c r="A610" t="s">
        <v>640</v>
      </c>
      <c r="B610" s="1">
        <v>45535</v>
      </c>
      <c r="C610" t="s">
        <v>17</v>
      </c>
      <c r="D610" t="s">
        <v>45</v>
      </c>
      <c r="E610" t="s">
        <v>14</v>
      </c>
      <c r="F610" t="s">
        <v>20</v>
      </c>
      <c r="G610">
        <v>13</v>
      </c>
      <c r="H610">
        <v>44754</v>
      </c>
      <c r="I610">
        <v>10</v>
      </c>
      <c r="J610">
        <v>2331</v>
      </c>
      <c r="K610">
        <f xml:space="preserve"> Table2[[#This Row],[Profit]] / Table2[[#This Row],[Sales Amount]]</f>
        <v>5.2084729856549133E-2</v>
      </c>
    </row>
    <row r="611" spans="1:11" hidden="1" x14ac:dyDescent="0.3">
      <c r="A611" t="s">
        <v>641</v>
      </c>
      <c r="B611" s="1">
        <v>45536</v>
      </c>
      <c r="C611" t="s">
        <v>17</v>
      </c>
      <c r="D611" t="s">
        <v>45</v>
      </c>
      <c r="E611" t="s">
        <v>19</v>
      </c>
      <c r="F611" t="s">
        <v>52</v>
      </c>
      <c r="G611">
        <v>22</v>
      </c>
      <c r="H611">
        <v>38725</v>
      </c>
      <c r="I611">
        <v>5</v>
      </c>
      <c r="J611">
        <v>7837</v>
      </c>
      <c r="K611">
        <f xml:space="preserve"> Table2[[#This Row],[Profit]] / Table2[[#This Row],[Sales Amount]]</f>
        <v>0.20237572627501613</v>
      </c>
    </row>
    <row r="612" spans="1:11" hidden="1" x14ac:dyDescent="0.3">
      <c r="A612" t="s">
        <v>642</v>
      </c>
      <c r="B612" s="1">
        <v>45537</v>
      </c>
      <c r="C612" t="s">
        <v>22</v>
      </c>
      <c r="D612" t="s">
        <v>18</v>
      </c>
      <c r="E612" t="s">
        <v>27</v>
      </c>
      <c r="F612" t="s">
        <v>28</v>
      </c>
      <c r="G612">
        <v>4</v>
      </c>
      <c r="H612">
        <v>12953</v>
      </c>
      <c r="I612">
        <v>15</v>
      </c>
      <c r="J612">
        <v>2961</v>
      </c>
      <c r="K612">
        <f xml:space="preserve"> Table2[[#This Row],[Profit]] / Table2[[#This Row],[Sales Amount]]</f>
        <v>0.22859569211765615</v>
      </c>
    </row>
    <row r="613" spans="1:11" hidden="1" x14ac:dyDescent="0.3">
      <c r="A613" t="s">
        <v>643</v>
      </c>
      <c r="B613" s="1">
        <v>45538</v>
      </c>
      <c r="C613" t="s">
        <v>37</v>
      </c>
      <c r="D613" t="s">
        <v>26</v>
      </c>
      <c r="E613" t="s">
        <v>14</v>
      </c>
      <c r="F613" t="s">
        <v>52</v>
      </c>
      <c r="G613">
        <v>8</v>
      </c>
      <c r="H613">
        <v>19314</v>
      </c>
      <c r="I613">
        <v>20</v>
      </c>
      <c r="J613">
        <v>2637</v>
      </c>
      <c r="K613">
        <f xml:space="preserve"> Table2[[#This Row],[Profit]] / Table2[[#This Row],[Sales Amount]]</f>
        <v>0.13653308480894688</v>
      </c>
    </row>
    <row r="614" spans="1:11" hidden="1" x14ac:dyDescent="0.3">
      <c r="A614" t="s">
        <v>644</v>
      </c>
      <c r="B614" s="1">
        <v>45539</v>
      </c>
      <c r="C614" t="s">
        <v>17</v>
      </c>
      <c r="D614" t="s">
        <v>30</v>
      </c>
      <c r="E614" t="s">
        <v>14</v>
      </c>
      <c r="F614" t="s">
        <v>23</v>
      </c>
      <c r="G614">
        <v>3</v>
      </c>
      <c r="H614">
        <v>18763</v>
      </c>
      <c r="I614">
        <v>10</v>
      </c>
      <c r="J614">
        <v>2947</v>
      </c>
      <c r="K614">
        <f xml:space="preserve"> Table2[[#This Row],[Profit]] / Table2[[#This Row],[Sales Amount]]</f>
        <v>0.15706443532484143</v>
      </c>
    </row>
    <row r="615" spans="1:11" x14ac:dyDescent="0.3">
      <c r="A615" t="s">
        <v>645</v>
      </c>
      <c r="B615" s="1">
        <v>45540</v>
      </c>
      <c r="C615" t="s">
        <v>37</v>
      </c>
      <c r="D615" t="s">
        <v>40</v>
      </c>
      <c r="E615" t="s">
        <v>27</v>
      </c>
      <c r="F615" t="s">
        <v>52</v>
      </c>
      <c r="G615">
        <v>9</v>
      </c>
      <c r="H615" s="10">
        <v>16235</v>
      </c>
      <c r="I615">
        <v>15</v>
      </c>
      <c r="J615" s="10">
        <v>2360</v>
      </c>
      <c r="K615" s="13">
        <f xml:space="preserve"> Table2[[#This Row],[Profit]] / Table2[[#This Row],[Sales Amount]]</f>
        <v>0.14536495226362797</v>
      </c>
    </row>
    <row r="616" spans="1:11" hidden="1" x14ac:dyDescent="0.3">
      <c r="A616" t="s">
        <v>646</v>
      </c>
      <c r="B616" s="1">
        <v>45541</v>
      </c>
      <c r="C616" t="s">
        <v>37</v>
      </c>
      <c r="D616" t="s">
        <v>45</v>
      </c>
      <c r="E616" t="s">
        <v>19</v>
      </c>
      <c r="F616" t="s">
        <v>23</v>
      </c>
      <c r="G616">
        <v>2</v>
      </c>
      <c r="H616">
        <v>16330</v>
      </c>
      <c r="I616">
        <v>20</v>
      </c>
      <c r="J616">
        <v>2087</v>
      </c>
      <c r="K616">
        <f xml:space="preserve"> Table2[[#This Row],[Profit]] / Table2[[#This Row],[Sales Amount]]</f>
        <v>0.12780159216166564</v>
      </c>
    </row>
    <row r="617" spans="1:11" hidden="1" x14ac:dyDescent="0.3">
      <c r="A617" t="s">
        <v>647</v>
      </c>
      <c r="B617" s="1">
        <v>45542</v>
      </c>
      <c r="C617" t="s">
        <v>12</v>
      </c>
      <c r="D617" t="s">
        <v>45</v>
      </c>
      <c r="E617" t="s">
        <v>27</v>
      </c>
      <c r="F617" t="s">
        <v>15</v>
      </c>
      <c r="G617">
        <v>2</v>
      </c>
      <c r="H617">
        <v>48393</v>
      </c>
      <c r="I617">
        <v>20</v>
      </c>
      <c r="J617">
        <v>11008</v>
      </c>
      <c r="K617">
        <f xml:space="preserve"> Table2[[#This Row],[Profit]] / Table2[[#This Row],[Sales Amount]]</f>
        <v>0.22747091521501042</v>
      </c>
    </row>
    <row r="618" spans="1:11" x14ac:dyDescent="0.3">
      <c r="A618" t="s">
        <v>648</v>
      </c>
      <c r="B618" s="1">
        <v>45543</v>
      </c>
      <c r="C618" t="s">
        <v>22</v>
      </c>
      <c r="D618" t="s">
        <v>40</v>
      </c>
      <c r="E618" t="s">
        <v>14</v>
      </c>
      <c r="F618" t="s">
        <v>15</v>
      </c>
      <c r="G618">
        <v>13</v>
      </c>
      <c r="H618" s="10">
        <v>45173</v>
      </c>
      <c r="I618">
        <v>10</v>
      </c>
      <c r="J618" s="10">
        <v>10334</v>
      </c>
      <c r="K618" s="13">
        <f xml:space="preserve"> Table2[[#This Row],[Profit]] / Table2[[#This Row],[Sales Amount]]</f>
        <v>0.22876497022557724</v>
      </c>
    </row>
    <row r="619" spans="1:11" hidden="1" x14ac:dyDescent="0.3">
      <c r="A619" t="s">
        <v>649</v>
      </c>
      <c r="B619" s="1">
        <v>45544</v>
      </c>
      <c r="C619" t="s">
        <v>17</v>
      </c>
      <c r="D619" t="s">
        <v>30</v>
      </c>
      <c r="E619" t="s">
        <v>27</v>
      </c>
      <c r="F619" t="s">
        <v>34</v>
      </c>
      <c r="G619">
        <v>15</v>
      </c>
      <c r="H619">
        <v>45566</v>
      </c>
      <c r="I619">
        <v>10</v>
      </c>
      <c r="J619">
        <v>5338</v>
      </c>
      <c r="K619">
        <f xml:space="preserve"> Table2[[#This Row],[Profit]] / Table2[[#This Row],[Sales Amount]]</f>
        <v>0.11714875126190581</v>
      </c>
    </row>
    <row r="620" spans="1:11" hidden="1" x14ac:dyDescent="0.3">
      <c r="A620" t="s">
        <v>650</v>
      </c>
      <c r="B620" s="1">
        <v>45545</v>
      </c>
      <c r="C620" t="s">
        <v>12</v>
      </c>
      <c r="D620" t="s">
        <v>30</v>
      </c>
      <c r="E620" t="s">
        <v>19</v>
      </c>
      <c r="F620" t="s">
        <v>34</v>
      </c>
      <c r="G620">
        <v>23</v>
      </c>
      <c r="H620">
        <v>3873</v>
      </c>
      <c r="I620">
        <v>5</v>
      </c>
      <c r="J620">
        <v>670</v>
      </c>
      <c r="K620">
        <f xml:space="preserve"> Table2[[#This Row],[Profit]] / Table2[[#This Row],[Sales Amount]]</f>
        <v>0.17299251226439452</v>
      </c>
    </row>
    <row r="621" spans="1:11" hidden="1" x14ac:dyDescent="0.3">
      <c r="A621" t="s">
        <v>651</v>
      </c>
      <c r="B621" s="1">
        <v>45546</v>
      </c>
      <c r="C621" t="s">
        <v>12</v>
      </c>
      <c r="D621" t="s">
        <v>26</v>
      </c>
      <c r="E621" t="s">
        <v>14</v>
      </c>
      <c r="F621" t="s">
        <v>20</v>
      </c>
      <c r="G621">
        <v>12</v>
      </c>
      <c r="H621">
        <v>10835</v>
      </c>
      <c r="I621">
        <v>15</v>
      </c>
      <c r="J621">
        <v>2550</v>
      </c>
      <c r="K621">
        <f xml:space="preserve"> Table2[[#This Row],[Profit]] / Table2[[#This Row],[Sales Amount]]</f>
        <v>0.23534840793724043</v>
      </c>
    </row>
    <row r="622" spans="1:11" hidden="1" x14ac:dyDescent="0.3">
      <c r="A622" t="s">
        <v>652</v>
      </c>
      <c r="B622" s="1">
        <v>45547</v>
      </c>
      <c r="C622" t="s">
        <v>17</v>
      </c>
      <c r="D622" t="s">
        <v>26</v>
      </c>
      <c r="E622" t="s">
        <v>27</v>
      </c>
      <c r="F622" t="s">
        <v>28</v>
      </c>
      <c r="G622">
        <v>4</v>
      </c>
      <c r="H622">
        <v>24241</v>
      </c>
      <c r="I622">
        <v>15</v>
      </c>
      <c r="J622">
        <v>5876</v>
      </c>
      <c r="K622">
        <f xml:space="preserve"> Table2[[#This Row],[Profit]] / Table2[[#This Row],[Sales Amount]]</f>
        <v>0.24239924095540613</v>
      </c>
    </row>
    <row r="623" spans="1:11" hidden="1" x14ac:dyDescent="0.3">
      <c r="A623" t="s">
        <v>653</v>
      </c>
      <c r="B623" s="1">
        <v>45548</v>
      </c>
      <c r="C623" t="s">
        <v>37</v>
      </c>
      <c r="D623" t="s">
        <v>13</v>
      </c>
      <c r="E623" t="s">
        <v>19</v>
      </c>
      <c r="F623" t="s">
        <v>20</v>
      </c>
      <c r="G623">
        <v>8</v>
      </c>
      <c r="H623">
        <v>11192</v>
      </c>
      <c r="I623">
        <v>10</v>
      </c>
      <c r="J623">
        <v>1698</v>
      </c>
      <c r="K623">
        <f xml:space="preserve"> Table2[[#This Row],[Profit]] / Table2[[#This Row],[Sales Amount]]</f>
        <v>0.15171551107934239</v>
      </c>
    </row>
    <row r="624" spans="1:11" hidden="1" x14ac:dyDescent="0.3">
      <c r="A624" t="s">
        <v>654</v>
      </c>
      <c r="B624" s="1">
        <v>45549</v>
      </c>
      <c r="C624" t="s">
        <v>12</v>
      </c>
      <c r="D624" t="s">
        <v>13</v>
      </c>
      <c r="E624" t="s">
        <v>14</v>
      </c>
      <c r="F624" t="s">
        <v>23</v>
      </c>
      <c r="G624">
        <v>9</v>
      </c>
      <c r="H624">
        <v>47795</v>
      </c>
      <c r="I624">
        <v>20</v>
      </c>
      <c r="J624">
        <v>6718</v>
      </c>
      <c r="K624">
        <f xml:space="preserve"> Table2[[#This Row],[Profit]] / Table2[[#This Row],[Sales Amount]]</f>
        <v>0.1405586358405691</v>
      </c>
    </row>
    <row r="625" spans="1:11" hidden="1" x14ac:dyDescent="0.3">
      <c r="A625" t="s">
        <v>655</v>
      </c>
      <c r="B625" s="1">
        <v>45550</v>
      </c>
      <c r="C625" t="s">
        <v>37</v>
      </c>
      <c r="D625" t="s">
        <v>18</v>
      </c>
      <c r="E625" t="s">
        <v>19</v>
      </c>
      <c r="F625" t="s">
        <v>20</v>
      </c>
      <c r="G625">
        <v>23</v>
      </c>
      <c r="H625">
        <v>46041</v>
      </c>
      <c r="I625">
        <v>10</v>
      </c>
      <c r="J625">
        <v>4868</v>
      </c>
      <c r="K625">
        <f xml:space="preserve"> Table2[[#This Row],[Profit]] / Table2[[#This Row],[Sales Amount]]</f>
        <v>0.10573184770096218</v>
      </c>
    </row>
    <row r="626" spans="1:11" hidden="1" x14ac:dyDescent="0.3">
      <c r="A626" t="s">
        <v>656</v>
      </c>
      <c r="B626" s="1">
        <v>45551</v>
      </c>
      <c r="C626" t="s">
        <v>22</v>
      </c>
      <c r="D626" t="s">
        <v>45</v>
      </c>
      <c r="E626" t="s">
        <v>14</v>
      </c>
      <c r="F626" t="s">
        <v>52</v>
      </c>
      <c r="G626">
        <v>5</v>
      </c>
      <c r="H626">
        <v>34557</v>
      </c>
      <c r="I626">
        <v>20</v>
      </c>
      <c r="J626">
        <v>8354</v>
      </c>
      <c r="K626">
        <f xml:space="preserve"> Table2[[#This Row],[Profit]] / Table2[[#This Row],[Sales Amount]]</f>
        <v>0.24174552189136789</v>
      </c>
    </row>
    <row r="627" spans="1:11" hidden="1" x14ac:dyDescent="0.3">
      <c r="A627" t="s">
        <v>657</v>
      </c>
      <c r="B627" s="1">
        <v>45552</v>
      </c>
      <c r="C627" t="s">
        <v>37</v>
      </c>
      <c r="D627" t="s">
        <v>26</v>
      </c>
      <c r="E627" t="s">
        <v>27</v>
      </c>
      <c r="F627" t="s">
        <v>23</v>
      </c>
      <c r="G627">
        <v>24</v>
      </c>
      <c r="H627">
        <v>67483</v>
      </c>
      <c r="I627">
        <v>20</v>
      </c>
      <c r="J627">
        <v>5301</v>
      </c>
      <c r="K627">
        <f xml:space="preserve"> Table2[[#This Row],[Profit]] / Table2[[#This Row],[Sales Amount]]</f>
        <v>7.8553117081339011E-2</v>
      </c>
    </row>
    <row r="628" spans="1:11" hidden="1" x14ac:dyDescent="0.3">
      <c r="A628" t="s">
        <v>658</v>
      </c>
      <c r="B628" s="1">
        <v>45553</v>
      </c>
      <c r="C628" t="s">
        <v>22</v>
      </c>
      <c r="D628" t="s">
        <v>30</v>
      </c>
      <c r="E628" t="s">
        <v>19</v>
      </c>
      <c r="F628" t="s">
        <v>34</v>
      </c>
      <c r="G628">
        <v>20</v>
      </c>
      <c r="H628">
        <v>20083</v>
      </c>
      <c r="I628">
        <v>10</v>
      </c>
      <c r="J628">
        <v>3333</v>
      </c>
      <c r="K628">
        <f xml:space="preserve"> Table2[[#This Row],[Profit]] / Table2[[#This Row],[Sales Amount]]</f>
        <v>0.16596126076781356</v>
      </c>
    </row>
    <row r="629" spans="1:11" x14ac:dyDescent="0.3">
      <c r="A629" t="s">
        <v>659</v>
      </c>
      <c r="B629" s="1">
        <v>45554</v>
      </c>
      <c r="C629" t="s">
        <v>37</v>
      </c>
      <c r="D629" t="s">
        <v>40</v>
      </c>
      <c r="E629" t="s">
        <v>14</v>
      </c>
      <c r="F629" t="s">
        <v>15</v>
      </c>
      <c r="G629">
        <v>18</v>
      </c>
      <c r="H629" s="10">
        <v>23265</v>
      </c>
      <c r="I629">
        <v>0</v>
      </c>
      <c r="J629" s="10">
        <v>2477</v>
      </c>
      <c r="K629" s="13">
        <f xml:space="preserve"> Table2[[#This Row],[Profit]] / Table2[[#This Row],[Sales Amount]]</f>
        <v>0.10646894476681711</v>
      </c>
    </row>
    <row r="630" spans="1:11" hidden="1" x14ac:dyDescent="0.3">
      <c r="A630" t="s">
        <v>660</v>
      </c>
      <c r="B630" s="1">
        <v>45555</v>
      </c>
      <c r="C630" t="s">
        <v>12</v>
      </c>
      <c r="D630" t="s">
        <v>30</v>
      </c>
      <c r="E630" t="s">
        <v>19</v>
      </c>
      <c r="F630" t="s">
        <v>34</v>
      </c>
      <c r="G630">
        <v>11</v>
      </c>
      <c r="H630">
        <v>59787</v>
      </c>
      <c r="I630">
        <v>15</v>
      </c>
      <c r="J630">
        <v>6325</v>
      </c>
      <c r="K630">
        <f xml:space="preserve"> Table2[[#This Row],[Profit]] / Table2[[#This Row],[Sales Amount]]</f>
        <v>0.10579222907990031</v>
      </c>
    </row>
    <row r="631" spans="1:11" hidden="1" x14ac:dyDescent="0.3">
      <c r="A631" t="s">
        <v>661</v>
      </c>
      <c r="B631" s="1">
        <v>45556</v>
      </c>
      <c r="C631" t="s">
        <v>12</v>
      </c>
      <c r="D631" t="s">
        <v>45</v>
      </c>
      <c r="E631" t="s">
        <v>19</v>
      </c>
      <c r="F631" t="s">
        <v>28</v>
      </c>
      <c r="G631">
        <v>15</v>
      </c>
      <c r="H631">
        <v>24406</v>
      </c>
      <c r="I631">
        <v>20</v>
      </c>
      <c r="J631">
        <v>3197</v>
      </c>
      <c r="K631">
        <f xml:space="preserve"> Table2[[#This Row],[Profit]] / Table2[[#This Row],[Sales Amount]]</f>
        <v>0.13099237892321561</v>
      </c>
    </row>
    <row r="632" spans="1:11" hidden="1" x14ac:dyDescent="0.3">
      <c r="A632" t="s">
        <v>662</v>
      </c>
      <c r="B632" s="1">
        <v>45557</v>
      </c>
      <c r="C632" t="s">
        <v>22</v>
      </c>
      <c r="D632" t="s">
        <v>13</v>
      </c>
      <c r="E632" t="s">
        <v>27</v>
      </c>
      <c r="F632" t="s">
        <v>23</v>
      </c>
      <c r="G632">
        <v>22</v>
      </c>
      <c r="H632">
        <v>47025</v>
      </c>
      <c r="I632">
        <v>20</v>
      </c>
      <c r="J632">
        <v>11744</v>
      </c>
      <c r="K632">
        <f xml:space="preserve"> Table2[[#This Row],[Profit]] / Table2[[#This Row],[Sales Amount]]</f>
        <v>0.24973950026581607</v>
      </c>
    </row>
    <row r="633" spans="1:11" hidden="1" x14ac:dyDescent="0.3">
      <c r="A633" t="s">
        <v>663</v>
      </c>
      <c r="B633" s="1">
        <v>45558</v>
      </c>
      <c r="C633" t="s">
        <v>17</v>
      </c>
      <c r="D633" t="s">
        <v>30</v>
      </c>
      <c r="E633" t="s">
        <v>19</v>
      </c>
      <c r="F633" t="s">
        <v>23</v>
      </c>
      <c r="G633">
        <v>9</v>
      </c>
      <c r="H633">
        <v>38730</v>
      </c>
      <c r="I633">
        <v>0</v>
      </c>
      <c r="J633">
        <v>2362</v>
      </c>
      <c r="K633">
        <f xml:space="preserve"> Table2[[#This Row],[Profit]] / Table2[[#This Row],[Sales Amount]]</f>
        <v>6.0986315517686546E-2</v>
      </c>
    </row>
    <row r="634" spans="1:11" hidden="1" x14ac:dyDescent="0.3">
      <c r="A634" t="s">
        <v>664</v>
      </c>
      <c r="B634" s="1">
        <v>45559</v>
      </c>
      <c r="C634" t="s">
        <v>22</v>
      </c>
      <c r="D634" t="s">
        <v>18</v>
      </c>
      <c r="E634" t="s">
        <v>14</v>
      </c>
      <c r="F634" t="s">
        <v>52</v>
      </c>
      <c r="G634">
        <v>17</v>
      </c>
      <c r="H634">
        <v>20020</v>
      </c>
      <c r="I634">
        <v>5</v>
      </c>
      <c r="J634">
        <v>3317</v>
      </c>
      <c r="K634">
        <f xml:space="preserve"> Table2[[#This Row],[Profit]] / Table2[[#This Row],[Sales Amount]]</f>
        <v>0.16568431568431569</v>
      </c>
    </row>
    <row r="635" spans="1:11" hidden="1" x14ac:dyDescent="0.3">
      <c r="A635" t="s">
        <v>665</v>
      </c>
      <c r="B635" s="1">
        <v>45560</v>
      </c>
      <c r="C635" t="s">
        <v>22</v>
      </c>
      <c r="D635" t="s">
        <v>45</v>
      </c>
      <c r="E635" t="s">
        <v>14</v>
      </c>
      <c r="F635" t="s">
        <v>28</v>
      </c>
      <c r="G635">
        <v>12</v>
      </c>
      <c r="H635">
        <v>52434</v>
      </c>
      <c r="I635">
        <v>0</v>
      </c>
      <c r="J635">
        <v>3487</v>
      </c>
      <c r="K635">
        <f xml:space="preserve"> Table2[[#This Row],[Profit]] / Table2[[#This Row],[Sales Amount]]</f>
        <v>6.6502650951672584E-2</v>
      </c>
    </row>
    <row r="636" spans="1:11" hidden="1" x14ac:dyDescent="0.3">
      <c r="A636" t="s">
        <v>666</v>
      </c>
      <c r="B636" s="1">
        <v>45561</v>
      </c>
      <c r="C636" t="s">
        <v>37</v>
      </c>
      <c r="D636" t="s">
        <v>13</v>
      </c>
      <c r="E636" t="s">
        <v>14</v>
      </c>
      <c r="F636" t="s">
        <v>15</v>
      </c>
      <c r="G636">
        <v>7</v>
      </c>
      <c r="H636">
        <v>26066</v>
      </c>
      <c r="I636">
        <v>0</v>
      </c>
      <c r="J636">
        <v>2108</v>
      </c>
      <c r="K636">
        <f xml:space="preserve"> Table2[[#This Row],[Profit]] / Table2[[#This Row],[Sales Amount]]</f>
        <v>8.0871633545614982E-2</v>
      </c>
    </row>
    <row r="637" spans="1:11" x14ac:dyDescent="0.3">
      <c r="A637" t="s">
        <v>667</v>
      </c>
      <c r="B637" s="1">
        <v>45562</v>
      </c>
      <c r="C637" t="s">
        <v>37</v>
      </c>
      <c r="D637" t="s">
        <v>40</v>
      </c>
      <c r="E637" t="s">
        <v>14</v>
      </c>
      <c r="F637" t="s">
        <v>41</v>
      </c>
      <c r="G637">
        <v>10</v>
      </c>
      <c r="H637" s="10">
        <v>73693</v>
      </c>
      <c r="I637">
        <v>20</v>
      </c>
      <c r="J637" s="10">
        <v>10163</v>
      </c>
      <c r="K637" s="13">
        <f xml:space="preserve"> Table2[[#This Row],[Profit]] / Table2[[#This Row],[Sales Amount]]</f>
        <v>0.13790997788120987</v>
      </c>
    </row>
    <row r="638" spans="1:11" hidden="1" x14ac:dyDescent="0.3">
      <c r="A638" t="s">
        <v>668</v>
      </c>
      <c r="B638" s="1">
        <v>45563</v>
      </c>
      <c r="C638" t="s">
        <v>22</v>
      </c>
      <c r="D638" t="s">
        <v>13</v>
      </c>
      <c r="E638" t="s">
        <v>27</v>
      </c>
      <c r="F638" t="s">
        <v>23</v>
      </c>
      <c r="G638">
        <v>10</v>
      </c>
      <c r="H638">
        <v>30634</v>
      </c>
      <c r="I638">
        <v>15</v>
      </c>
      <c r="J638">
        <v>4659</v>
      </c>
      <c r="K638">
        <f xml:space="preserve"> Table2[[#This Row],[Profit]] / Table2[[#This Row],[Sales Amount]]</f>
        <v>0.15208591760788667</v>
      </c>
    </row>
    <row r="639" spans="1:11" hidden="1" x14ac:dyDescent="0.3">
      <c r="A639" t="s">
        <v>669</v>
      </c>
      <c r="B639" s="1">
        <v>45564</v>
      </c>
      <c r="C639" t="s">
        <v>12</v>
      </c>
      <c r="D639" t="s">
        <v>18</v>
      </c>
      <c r="E639" t="s">
        <v>19</v>
      </c>
      <c r="F639" t="s">
        <v>23</v>
      </c>
      <c r="G639">
        <v>13</v>
      </c>
      <c r="H639">
        <v>10845</v>
      </c>
      <c r="I639">
        <v>0</v>
      </c>
      <c r="J639">
        <v>1103</v>
      </c>
      <c r="K639">
        <f xml:space="preserve"> Table2[[#This Row],[Profit]] / Table2[[#This Row],[Sales Amount]]</f>
        <v>0.10170585523282619</v>
      </c>
    </row>
    <row r="640" spans="1:11" hidden="1" x14ac:dyDescent="0.3">
      <c r="A640" t="s">
        <v>670</v>
      </c>
      <c r="B640" s="1">
        <v>45565</v>
      </c>
      <c r="C640" t="s">
        <v>37</v>
      </c>
      <c r="D640" t="s">
        <v>45</v>
      </c>
      <c r="E640" t="s">
        <v>27</v>
      </c>
      <c r="F640" t="s">
        <v>52</v>
      </c>
      <c r="G640">
        <v>19</v>
      </c>
      <c r="H640">
        <v>41685</v>
      </c>
      <c r="I640">
        <v>5</v>
      </c>
      <c r="J640">
        <v>4722</v>
      </c>
      <c r="K640">
        <f xml:space="preserve"> Table2[[#This Row],[Profit]] / Table2[[#This Row],[Sales Amount]]</f>
        <v>0.11327815761065131</v>
      </c>
    </row>
    <row r="641" spans="1:11" x14ac:dyDescent="0.3">
      <c r="A641" t="s">
        <v>671</v>
      </c>
      <c r="B641" s="1">
        <v>45566</v>
      </c>
      <c r="C641" t="s">
        <v>17</v>
      </c>
      <c r="D641" t="s">
        <v>40</v>
      </c>
      <c r="E641" t="s">
        <v>19</v>
      </c>
      <c r="F641" t="s">
        <v>20</v>
      </c>
      <c r="G641">
        <v>11</v>
      </c>
      <c r="H641" s="10">
        <v>71244</v>
      </c>
      <c r="I641">
        <v>10</v>
      </c>
      <c r="J641" s="10">
        <v>4801</v>
      </c>
      <c r="K641" s="13">
        <f xml:space="preserve"> Table2[[#This Row],[Profit]] / Table2[[#This Row],[Sales Amount]]</f>
        <v>6.7388130930323961E-2</v>
      </c>
    </row>
    <row r="642" spans="1:11" hidden="1" x14ac:dyDescent="0.3">
      <c r="A642" t="s">
        <v>672</v>
      </c>
      <c r="B642" s="1">
        <v>45567</v>
      </c>
      <c r="C642" t="s">
        <v>37</v>
      </c>
      <c r="D642" t="s">
        <v>18</v>
      </c>
      <c r="E642" t="s">
        <v>19</v>
      </c>
      <c r="F642" t="s">
        <v>31</v>
      </c>
      <c r="G642">
        <v>13</v>
      </c>
      <c r="H642">
        <v>33955</v>
      </c>
      <c r="I642">
        <v>0</v>
      </c>
      <c r="J642">
        <v>3756</v>
      </c>
      <c r="K642">
        <f xml:space="preserve"> Table2[[#This Row],[Profit]] / Table2[[#This Row],[Sales Amount]]</f>
        <v>0.11061699307907524</v>
      </c>
    </row>
    <row r="643" spans="1:11" hidden="1" x14ac:dyDescent="0.3">
      <c r="A643" t="s">
        <v>673</v>
      </c>
      <c r="B643" s="1">
        <v>45568</v>
      </c>
      <c r="C643" t="s">
        <v>37</v>
      </c>
      <c r="D643" t="s">
        <v>13</v>
      </c>
      <c r="E643" t="s">
        <v>19</v>
      </c>
      <c r="F643" t="s">
        <v>15</v>
      </c>
      <c r="G643">
        <v>21</v>
      </c>
      <c r="H643">
        <v>28518</v>
      </c>
      <c r="I643">
        <v>0</v>
      </c>
      <c r="J643">
        <v>6938</v>
      </c>
      <c r="K643">
        <f xml:space="preserve"> Table2[[#This Row],[Profit]] / Table2[[#This Row],[Sales Amount]]</f>
        <v>0.24328494284311664</v>
      </c>
    </row>
    <row r="644" spans="1:11" hidden="1" x14ac:dyDescent="0.3">
      <c r="A644" t="s">
        <v>674</v>
      </c>
      <c r="B644" s="1">
        <v>45569</v>
      </c>
      <c r="C644" t="s">
        <v>17</v>
      </c>
      <c r="D644" t="s">
        <v>18</v>
      </c>
      <c r="E644" t="s">
        <v>27</v>
      </c>
      <c r="F644" t="s">
        <v>34</v>
      </c>
      <c r="G644">
        <v>8</v>
      </c>
      <c r="H644">
        <v>54719</v>
      </c>
      <c r="I644">
        <v>5</v>
      </c>
      <c r="J644">
        <v>13074</v>
      </c>
      <c r="K644">
        <f xml:space="preserve"> Table2[[#This Row],[Profit]] / Table2[[#This Row],[Sales Amount]]</f>
        <v>0.23892980500374641</v>
      </c>
    </row>
    <row r="645" spans="1:11" hidden="1" x14ac:dyDescent="0.3">
      <c r="A645" t="s">
        <v>675</v>
      </c>
      <c r="B645" s="1">
        <v>45570</v>
      </c>
      <c r="C645" t="s">
        <v>22</v>
      </c>
      <c r="D645" t="s">
        <v>45</v>
      </c>
      <c r="E645" t="s">
        <v>19</v>
      </c>
      <c r="F645" t="s">
        <v>28</v>
      </c>
      <c r="G645">
        <v>8</v>
      </c>
      <c r="H645">
        <v>46491</v>
      </c>
      <c r="I645">
        <v>15</v>
      </c>
      <c r="J645">
        <v>5438</v>
      </c>
      <c r="K645">
        <f xml:space="preserve"> Table2[[#This Row],[Profit]] / Table2[[#This Row],[Sales Amount]]</f>
        <v>0.11696887569637134</v>
      </c>
    </row>
    <row r="646" spans="1:11" hidden="1" x14ac:dyDescent="0.3">
      <c r="A646" t="s">
        <v>676</v>
      </c>
      <c r="B646" s="1">
        <v>45571</v>
      </c>
      <c r="C646" t="s">
        <v>17</v>
      </c>
      <c r="D646" t="s">
        <v>26</v>
      </c>
      <c r="E646" t="s">
        <v>27</v>
      </c>
      <c r="F646" t="s">
        <v>23</v>
      </c>
      <c r="G646">
        <v>4</v>
      </c>
      <c r="H646">
        <v>74116</v>
      </c>
      <c r="I646">
        <v>0</v>
      </c>
      <c r="J646">
        <v>12167</v>
      </c>
      <c r="K646">
        <f xml:space="preserve"> Table2[[#This Row],[Profit]] / Table2[[#This Row],[Sales Amount]]</f>
        <v>0.16416158454314858</v>
      </c>
    </row>
    <row r="647" spans="1:11" hidden="1" x14ac:dyDescent="0.3">
      <c r="A647" t="s">
        <v>677</v>
      </c>
      <c r="B647" s="1">
        <v>45572</v>
      </c>
      <c r="C647" t="s">
        <v>22</v>
      </c>
      <c r="D647" t="s">
        <v>18</v>
      </c>
      <c r="E647" t="s">
        <v>14</v>
      </c>
      <c r="F647" t="s">
        <v>23</v>
      </c>
      <c r="G647">
        <v>15</v>
      </c>
      <c r="H647">
        <v>9986</v>
      </c>
      <c r="I647">
        <v>0</v>
      </c>
      <c r="J647">
        <v>2315</v>
      </c>
      <c r="K647">
        <f xml:space="preserve"> Table2[[#This Row],[Profit]] / Table2[[#This Row],[Sales Amount]]</f>
        <v>0.23182455437612659</v>
      </c>
    </row>
    <row r="648" spans="1:11" hidden="1" x14ac:dyDescent="0.3">
      <c r="A648" t="s">
        <v>678</v>
      </c>
      <c r="B648" s="1">
        <v>45573</v>
      </c>
      <c r="C648" t="s">
        <v>22</v>
      </c>
      <c r="D648" t="s">
        <v>18</v>
      </c>
      <c r="E648" t="s">
        <v>14</v>
      </c>
      <c r="F648" t="s">
        <v>34</v>
      </c>
      <c r="G648">
        <v>11</v>
      </c>
      <c r="H648">
        <v>39362</v>
      </c>
      <c r="I648">
        <v>15</v>
      </c>
      <c r="J648">
        <v>2016</v>
      </c>
      <c r="K648">
        <f xml:space="preserve"> Table2[[#This Row],[Profit]] / Table2[[#This Row],[Sales Amount]]</f>
        <v>5.1216909709872464E-2</v>
      </c>
    </row>
    <row r="649" spans="1:11" hidden="1" x14ac:dyDescent="0.3">
      <c r="A649" t="s">
        <v>679</v>
      </c>
      <c r="B649" s="1">
        <v>45574</v>
      </c>
      <c r="C649" t="s">
        <v>22</v>
      </c>
      <c r="D649" t="s">
        <v>13</v>
      </c>
      <c r="E649" t="s">
        <v>19</v>
      </c>
      <c r="F649" t="s">
        <v>15</v>
      </c>
      <c r="G649">
        <v>11</v>
      </c>
      <c r="H649">
        <v>59370</v>
      </c>
      <c r="I649">
        <v>5</v>
      </c>
      <c r="J649">
        <v>12594</v>
      </c>
      <c r="K649">
        <f xml:space="preserve"> Table2[[#This Row],[Profit]] / Table2[[#This Row],[Sales Amount]]</f>
        <v>0.21212733703890854</v>
      </c>
    </row>
    <row r="650" spans="1:11" hidden="1" x14ac:dyDescent="0.3">
      <c r="A650" t="s">
        <v>680</v>
      </c>
      <c r="B650" s="1">
        <v>45575</v>
      </c>
      <c r="C650" t="s">
        <v>17</v>
      </c>
      <c r="D650" t="s">
        <v>13</v>
      </c>
      <c r="E650" t="s">
        <v>27</v>
      </c>
      <c r="F650" t="s">
        <v>31</v>
      </c>
      <c r="G650">
        <v>1</v>
      </c>
      <c r="H650">
        <v>44356</v>
      </c>
      <c r="I650">
        <v>0</v>
      </c>
      <c r="J650">
        <v>10630</v>
      </c>
      <c r="K650">
        <f xml:space="preserve"> Table2[[#This Row],[Profit]] / Table2[[#This Row],[Sales Amount]]</f>
        <v>0.23965190729551808</v>
      </c>
    </row>
    <row r="651" spans="1:11" x14ac:dyDescent="0.3">
      <c r="A651" t="s">
        <v>681</v>
      </c>
      <c r="B651" s="1">
        <v>45576</v>
      </c>
      <c r="C651" t="s">
        <v>22</v>
      </c>
      <c r="D651" t="s">
        <v>40</v>
      </c>
      <c r="E651" t="s">
        <v>14</v>
      </c>
      <c r="F651" t="s">
        <v>20</v>
      </c>
      <c r="G651">
        <v>17</v>
      </c>
      <c r="H651" s="10">
        <v>31879</v>
      </c>
      <c r="I651">
        <v>15</v>
      </c>
      <c r="J651" s="10">
        <v>2176</v>
      </c>
      <c r="K651" s="13">
        <f xml:space="preserve"> Table2[[#This Row],[Profit]] / Table2[[#This Row],[Sales Amount]]</f>
        <v>6.8258100944195238E-2</v>
      </c>
    </row>
    <row r="652" spans="1:11" hidden="1" x14ac:dyDescent="0.3">
      <c r="A652" t="s">
        <v>682</v>
      </c>
      <c r="B652" s="1">
        <v>45577</v>
      </c>
      <c r="C652" t="s">
        <v>12</v>
      </c>
      <c r="D652" t="s">
        <v>13</v>
      </c>
      <c r="E652" t="s">
        <v>27</v>
      </c>
      <c r="F652" t="s">
        <v>23</v>
      </c>
      <c r="G652">
        <v>15</v>
      </c>
      <c r="H652">
        <v>65229</v>
      </c>
      <c r="I652">
        <v>0</v>
      </c>
      <c r="J652">
        <v>5367</v>
      </c>
      <c r="K652">
        <f xml:space="preserve"> Table2[[#This Row],[Profit]] / Table2[[#This Row],[Sales Amount]]</f>
        <v>8.2279354274939057E-2</v>
      </c>
    </row>
    <row r="653" spans="1:11" hidden="1" x14ac:dyDescent="0.3">
      <c r="A653" t="s">
        <v>683</v>
      </c>
      <c r="B653" s="1">
        <v>45578</v>
      </c>
      <c r="C653" t="s">
        <v>17</v>
      </c>
      <c r="D653" t="s">
        <v>30</v>
      </c>
      <c r="E653" t="s">
        <v>27</v>
      </c>
      <c r="F653" t="s">
        <v>31</v>
      </c>
      <c r="G653">
        <v>20</v>
      </c>
      <c r="H653">
        <v>28878</v>
      </c>
      <c r="I653">
        <v>10</v>
      </c>
      <c r="J653">
        <v>6992</v>
      </c>
      <c r="K653">
        <f xml:space="preserve"> Table2[[#This Row],[Profit]] / Table2[[#This Row],[Sales Amount]]</f>
        <v>0.2421220306115382</v>
      </c>
    </row>
    <row r="654" spans="1:11" hidden="1" x14ac:dyDescent="0.3">
      <c r="A654" t="s">
        <v>684</v>
      </c>
      <c r="B654" s="1">
        <v>45579</v>
      </c>
      <c r="C654" t="s">
        <v>12</v>
      </c>
      <c r="D654" t="s">
        <v>45</v>
      </c>
      <c r="E654" t="s">
        <v>19</v>
      </c>
      <c r="F654" t="s">
        <v>15</v>
      </c>
      <c r="G654">
        <v>6</v>
      </c>
      <c r="H654">
        <v>54853</v>
      </c>
      <c r="I654">
        <v>20</v>
      </c>
      <c r="J654">
        <v>8639</v>
      </c>
      <c r="K654">
        <f xml:space="preserve"> Table2[[#This Row],[Profit]] / Table2[[#This Row],[Sales Amount]]</f>
        <v>0.15749366488615027</v>
      </c>
    </row>
    <row r="655" spans="1:11" hidden="1" x14ac:dyDescent="0.3">
      <c r="A655" t="s">
        <v>685</v>
      </c>
      <c r="B655" s="1">
        <v>45580</v>
      </c>
      <c r="C655" t="s">
        <v>22</v>
      </c>
      <c r="D655" t="s">
        <v>45</v>
      </c>
      <c r="E655" t="s">
        <v>14</v>
      </c>
      <c r="F655" t="s">
        <v>34</v>
      </c>
      <c r="G655">
        <v>24</v>
      </c>
      <c r="H655">
        <v>50496</v>
      </c>
      <c r="I655">
        <v>10</v>
      </c>
      <c r="J655">
        <v>2668</v>
      </c>
      <c r="K655">
        <f xml:space="preserve"> Table2[[#This Row],[Profit]] / Table2[[#This Row],[Sales Amount]]</f>
        <v>5.2835868187579217E-2</v>
      </c>
    </row>
    <row r="656" spans="1:11" hidden="1" x14ac:dyDescent="0.3">
      <c r="A656" t="s">
        <v>686</v>
      </c>
      <c r="B656" s="1">
        <v>45581</v>
      </c>
      <c r="C656" t="s">
        <v>37</v>
      </c>
      <c r="D656" t="s">
        <v>26</v>
      </c>
      <c r="E656" t="s">
        <v>19</v>
      </c>
      <c r="F656" t="s">
        <v>52</v>
      </c>
      <c r="G656">
        <v>22</v>
      </c>
      <c r="H656">
        <v>14531</v>
      </c>
      <c r="I656">
        <v>0</v>
      </c>
      <c r="J656">
        <v>1475</v>
      </c>
      <c r="K656">
        <f xml:space="preserve"> Table2[[#This Row],[Profit]] / Table2[[#This Row],[Sales Amount]]</f>
        <v>0.10150712270318629</v>
      </c>
    </row>
    <row r="657" spans="1:11" hidden="1" x14ac:dyDescent="0.3">
      <c r="A657" t="s">
        <v>687</v>
      </c>
      <c r="B657" s="1">
        <v>45582</v>
      </c>
      <c r="C657" t="s">
        <v>22</v>
      </c>
      <c r="D657" t="s">
        <v>26</v>
      </c>
      <c r="E657" t="s">
        <v>19</v>
      </c>
      <c r="F657" t="s">
        <v>20</v>
      </c>
      <c r="G657">
        <v>15</v>
      </c>
      <c r="H657">
        <v>66482</v>
      </c>
      <c r="I657">
        <v>5</v>
      </c>
      <c r="J657">
        <v>9306</v>
      </c>
      <c r="K657">
        <f xml:space="preserve"> Table2[[#This Row],[Profit]] / Table2[[#This Row],[Sales Amount]]</f>
        <v>0.13997773833518848</v>
      </c>
    </row>
    <row r="658" spans="1:11" hidden="1" x14ac:dyDescent="0.3">
      <c r="A658" t="s">
        <v>688</v>
      </c>
      <c r="B658" s="1">
        <v>45583</v>
      </c>
      <c r="C658" t="s">
        <v>12</v>
      </c>
      <c r="D658" t="s">
        <v>45</v>
      </c>
      <c r="E658" t="s">
        <v>14</v>
      </c>
      <c r="F658" t="s">
        <v>28</v>
      </c>
      <c r="G658">
        <v>9</v>
      </c>
      <c r="H658">
        <v>37183</v>
      </c>
      <c r="I658">
        <v>20</v>
      </c>
      <c r="J658">
        <v>7012</v>
      </c>
      <c r="K658">
        <f xml:space="preserve"> Table2[[#This Row],[Profit]] / Table2[[#This Row],[Sales Amount]]</f>
        <v>0.18858080305515962</v>
      </c>
    </row>
    <row r="659" spans="1:11" hidden="1" x14ac:dyDescent="0.3">
      <c r="A659" t="s">
        <v>689</v>
      </c>
      <c r="B659" s="1">
        <v>45584</v>
      </c>
      <c r="C659" t="s">
        <v>12</v>
      </c>
      <c r="D659" t="s">
        <v>26</v>
      </c>
      <c r="E659" t="s">
        <v>14</v>
      </c>
      <c r="F659" t="s">
        <v>23</v>
      </c>
      <c r="G659">
        <v>14</v>
      </c>
      <c r="H659">
        <v>18118</v>
      </c>
      <c r="I659">
        <v>10</v>
      </c>
      <c r="J659">
        <v>3562</v>
      </c>
      <c r="K659">
        <f xml:space="preserve"> Table2[[#This Row],[Profit]] / Table2[[#This Row],[Sales Amount]]</f>
        <v>0.196600066232476</v>
      </c>
    </row>
    <row r="660" spans="1:11" x14ac:dyDescent="0.3">
      <c r="A660" t="s">
        <v>690</v>
      </c>
      <c r="B660" s="1">
        <v>45585</v>
      </c>
      <c r="C660" t="s">
        <v>17</v>
      </c>
      <c r="D660" t="s">
        <v>40</v>
      </c>
      <c r="E660" t="s">
        <v>27</v>
      </c>
      <c r="F660" t="s">
        <v>15</v>
      </c>
      <c r="G660">
        <v>18</v>
      </c>
      <c r="H660" s="10">
        <v>7087</v>
      </c>
      <c r="I660">
        <v>15</v>
      </c>
      <c r="J660" s="10">
        <v>1765</v>
      </c>
      <c r="K660" s="13">
        <f xml:space="preserve"> Table2[[#This Row],[Profit]] / Table2[[#This Row],[Sales Amount]]</f>
        <v>0.24904755185551009</v>
      </c>
    </row>
    <row r="661" spans="1:11" hidden="1" x14ac:dyDescent="0.3">
      <c r="A661" t="s">
        <v>691</v>
      </c>
      <c r="B661" s="1">
        <v>45586</v>
      </c>
      <c r="C661" t="s">
        <v>37</v>
      </c>
      <c r="D661" t="s">
        <v>13</v>
      </c>
      <c r="E661" t="s">
        <v>14</v>
      </c>
      <c r="F661" t="s">
        <v>52</v>
      </c>
      <c r="G661">
        <v>17</v>
      </c>
      <c r="H661">
        <v>63290</v>
      </c>
      <c r="I661">
        <v>5</v>
      </c>
      <c r="J661">
        <v>6803</v>
      </c>
      <c r="K661">
        <f xml:space="preserve"> Table2[[#This Row],[Profit]] / Table2[[#This Row],[Sales Amount]]</f>
        <v>0.10748933480802654</v>
      </c>
    </row>
    <row r="662" spans="1:11" hidden="1" x14ac:dyDescent="0.3">
      <c r="A662" t="s">
        <v>692</v>
      </c>
      <c r="B662" s="1">
        <v>45587</v>
      </c>
      <c r="C662" t="s">
        <v>17</v>
      </c>
      <c r="D662" t="s">
        <v>45</v>
      </c>
      <c r="E662" t="s">
        <v>27</v>
      </c>
      <c r="F662" t="s">
        <v>28</v>
      </c>
      <c r="G662">
        <v>18</v>
      </c>
      <c r="H662">
        <v>31980</v>
      </c>
      <c r="I662">
        <v>10</v>
      </c>
      <c r="J662">
        <v>5041</v>
      </c>
      <c r="K662">
        <f xml:space="preserve"> Table2[[#This Row],[Profit]] / Table2[[#This Row],[Sales Amount]]</f>
        <v>0.15762976860537836</v>
      </c>
    </row>
    <row r="663" spans="1:11" hidden="1" x14ac:dyDescent="0.3">
      <c r="A663" t="s">
        <v>693</v>
      </c>
      <c r="B663" s="1">
        <v>45588</v>
      </c>
      <c r="C663" t="s">
        <v>12</v>
      </c>
      <c r="D663" t="s">
        <v>26</v>
      </c>
      <c r="E663" t="s">
        <v>27</v>
      </c>
      <c r="F663" t="s">
        <v>41</v>
      </c>
      <c r="G663">
        <v>5</v>
      </c>
      <c r="H663">
        <v>21027</v>
      </c>
      <c r="I663">
        <v>15</v>
      </c>
      <c r="J663">
        <v>3294</v>
      </c>
      <c r="K663">
        <f xml:space="preserve"> Table2[[#This Row],[Profit]] / Table2[[#This Row],[Sales Amount]]</f>
        <v>0.15665572834926522</v>
      </c>
    </row>
    <row r="664" spans="1:11" hidden="1" x14ac:dyDescent="0.3">
      <c r="A664" t="s">
        <v>694</v>
      </c>
      <c r="B664" s="1">
        <v>45589</v>
      </c>
      <c r="C664" t="s">
        <v>22</v>
      </c>
      <c r="D664" t="s">
        <v>45</v>
      </c>
      <c r="E664" t="s">
        <v>27</v>
      </c>
      <c r="F664" t="s">
        <v>15</v>
      </c>
      <c r="G664">
        <v>20</v>
      </c>
      <c r="H664">
        <v>24069</v>
      </c>
      <c r="I664">
        <v>0</v>
      </c>
      <c r="J664">
        <v>3156</v>
      </c>
      <c r="K664">
        <f xml:space="preserve"> Table2[[#This Row],[Profit]] / Table2[[#This Row],[Sales Amount]]</f>
        <v>0.13112302131372305</v>
      </c>
    </row>
    <row r="665" spans="1:11" hidden="1" x14ac:dyDescent="0.3">
      <c r="A665" t="s">
        <v>695</v>
      </c>
      <c r="B665" s="1">
        <v>45590</v>
      </c>
      <c r="C665" t="s">
        <v>37</v>
      </c>
      <c r="D665" t="s">
        <v>30</v>
      </c>
      <c r="E665" t="s">
        <v>14</v>
      </c>
      <c r="F665" t="s">
        <v>15</v>
      </c>
      <c r="G665">
        <v>20</v>
      </c>
      <c r="H665">
        <v>11651</v>
      </c>
      <c r="I665">
        <v>15</v>
      </c>
      <c r="J665">
        <v>976</v>
      </c>
      <c r="K665">
        <f xml:space="preserve"> Table2[[#This Row],[Profit]] / Table2[[#This Row],[Sales Amount]]</f>
        <v>8.3769633507853408E-2</v>
      </c>
    </row>
    <row r="666" spans="1:11" hidden="1" x14ac:dyDescent="0.3">
      <c r="A666" t="s">
        <v>696</v>
      </c>
      <c r="B666" s="1">
        <v>45591</v>
      </c>
      <c r="C666" t="s">
        <v>22</v>
      </c>
      <c r="D666" t="s">
        <v>18</v>
      </c>
      <c r="E666" t="s">
        <v>19</v>
      </c>
      <c r="F666" t="s">
        <v>28</v>
      </c>
      <c r="G666">
        <v>9</v>
      </c>
      <c r="H666">
        <v>71594</v>
      </c>
      <c r="I666">
        <v>10</v>
      </c>
      <c r="J666">
        <v>17575</v>
      </c>
      <c r="K666">
        <f xml:space="preserve"> Table2[[#This Row],[Profit]] / Table2[[#This Row],[Sales Amount]]</f>
        <v>0.24548146492722853</v>
      </c>
    </row>
    <row r="667" spans="1:11" hidden="1" x14ac:dyDescent="0.3">
      <c r="A667" t="s">
        <v>697</v>
      </c>
      <c r="B667" s="1">
        <v>45592</v>
      </c>
      <c r="C667" t="s">
        <v>22</v>
      </c>
      <c r="D667" t="s">
        <v>13</v>
      </c>
      <c r="E667" t="s">
        <v>27</v>
      </c>
      <c r="F667" t="s">
        <v>52</v>
      </c>
      <c r="G667">
        <v>11</v>
      </c>
      <c r="H667">
        <v>59674</v>
      </c>
      <c r="I667">
        <v>10</v>
      </c>
      <c r="J667">
        <v>13167</v>
      </c>
      <c r="K667">
        <f xml:space="preserve"> Table2[[#This Row],[Profit]] / Table2[[#This Row],[Sales Amount]]</f>
        <v>0.22064885879947715</v>
      </c>
    </row>
    <row r="668" spans="1:11" hidden="1" x14ac:dyDescent="0.3">
      <c r="A668" t="s">
        <v>698</v>
      </c>
      <c r="B668" s="1">
        <v>45593</v>
      </c>
      <c r="C668" t="s">
        <v>37</v>
      </c>
      <c r="D668" t="s">
        <v>45</v>
      </c>
      <c r="E668" t="s">
        <v>19</v>
      </c>
      <c r="F668" t="s">
        <v>41</v>
      </c>
      <c r="G668">
        <v>24</v>
      </c>
      <c r="H668">
        <v>45239</v>
      </c>
      <c r="I668">
        <v>0</v>
      </c>
      <c r="J668">
        <v>6770</v>
      </c>
      <c r="K668">
        <f xml:space="preserve"> Table2[[#This Row],[Profit]] / Table2[[#This Row],[Sales Amount]]</f>
        <v>0.14964963858617564</v>
      </c>
    </row>
    <row r="669" spans="1:11" hidden="1" x14ac:dyDescent="0.3">
      <c r="A669" t="s">
        <v>699</v>
      </c>
      <c r="B669" s="1">
        <v>45594</v>
      </c>
      <c r="C669" t="s">
        <v>17</v>
      </c>
      <c r="D669" t="s">
        <v>18</v>
      </c>
      <c r="E669" t="s">
        <v>19</v>
      </c>
      <c r="F669" t="s">
        <v>31</v>
      </c>
      <c r="G669">
        <v>22</v>
      </c>
      <c r="H669">
        <v>33454</v>
      </c>
      <c r="I669">
        <v>15</v>
      </c>
      <c r="J669">
        <v>5708</v>
      </c>
      <c r="K669">
        <f xml:space="preserve"> Table2[[#This Row],[Profit]] / Table2[[#This Row],[Sales Amount]]</f>
        <v>0.17062234710348539</v>
      </c>
    </row>
    <row r="670" spans="1:11" hidden="1" x14ac:dyDescent="0.3">
      <c r="A670" t="s">
        <v>700</v>
      </c>
      <c r="B670" s="1">
        <v>45595</v>
      </c>
      <c r="C670" t="s">
        <v>22</v>
      </c>
      <c r="D670" t="s">
        <v>26</v>
      </c>
      <c r="E670" t="s">
        <v>14</v>
      </c>
      <c r="F670" t="s">
        <v>31</v>
      </c>
      <c r="G670">
        <v>1</v>
      </c>
      <c r="H670">
        <v>35803</v>
      </c>
      <c r="I670">
        <v>15</v>
      </c>
      <c r="J670">
        <v>3417</v>
      </c>
      <c r="K670">
        <f xml:space="preserve"> Table2[[#This Row],[Profit]] / Table2[[#This Row],[Sales Amount]]</f>
        <v>9.5438929698628605E-2</v>
      </c>
    </row>
    <row r="671" spans="1:11" hidden="1" x14ac:dyDescent="0.3">
      <c r="A671" t="s">
        <v>701</v>
      </c>
      <c r="B671" s="1">
        <v>45596</v>
      </c>
      <c r="C671" t="s">
        <v>12</v>
      </c>
      <c r="D671" t="s">
        <v>18</v>
      </c>
      <c r="E671" t="s">
        <v>19</v>
      </c>
      <c r="F671" t="s">
        <v>34</v>
      </c>
      <c r="G671">
        <v>18</v>
      </c>
      <c r="H671">
        <v>35200</v>
      </c>
      <c r="I671">
        <v>0</v>
      </c>
      <c r="J671">
        <v>5588</v>
      </c>
      <c r="K671">
        <f xml:space="preserve"> Table2[[#This Row],[Profit]] / Table2[[#This Row],[Sales Amount]]</f>
        <v>0.15875</v>
      </c>
    </row>
    <row r="672" spans="1:11" hidden="1" x14ac:dyDescent="0.3">
      <c r="A672" t="s">
        <v>702</v>
      </c>
      <c r="B672" s="1">
        <v>45597</v>
      </c>
      <c r="C672" t="s">
        <v>22</v>
      </c>
      <c r="D672" t="s">
        <v>13</v>
      </c>
      <c r="E672" t="s">
        <v>19</v>
      </c>
      <c r="F672" t="s">
        <v>52</v>
      </c>
      <c r="G672">
        <v>6</v>
      </c>
      <c r="H672">
        <v>68068</v>
      </c>
      <c r="I672">
        <v>15</v>
      </c>
      <c r="J672">
        <v>12864</v>
      </c>
      <c r="K672">
        <f xml:space="preserve"> Table2[[#This Row],[Profit]] / Table2[[#This Row],[Sales Amount]]</f>
        <v>0.18898748310513017</v>
      </c>
    </row>
    <row r="673" spans="1:11" hidden="1" x14ac:dyDescent="0.3">
      <c r="A673" t="s">
        <v>703</v>
      </c>
      <c r="B673" s="1">
        <v>45598</v>
      </c>
      <c r="C673" t="s">
        <v>37</v>
      </c>
      <c r="D673" t="s">
        <v>45</v>
      </c>
      <c r="E673" t="s">
        <v>14</v>
      </c>
      <c r="F673" t="s">
        <v>20</v>
      </c>
      <c r="G673">
        <v>2</v>
      </c>
      <c r="H673">
        <v>67288</v>
      </c>
      <c r="I673">
        <v>0</v>
      </c>
      <c r="J673">
        <v>10297</v>
      </c>
      <c r="K673">
        <f xml:space="preserve"> Table2[[#This Row],[Profit]] / Table2[[#This Row],[Sales Amount]]</f>
        <v>0.15302877184639163</v>
      </c>
    </row>
    <row r="674" spans="1:11" hidden="1" x14ac:dyDescent="0.3">
      <c r="A674" t="s">
        <v>704</v>
      </c>
      <c r="B674" s="1">
        <v>45599</v>
      </c>
      <c r="C674" t="s">
        <v>37</v>
      </c>
      <c r="D674" t="s">
        <v>30</v>
      </c>
      <c r="E674" t="s">
        <v>27</v>
      </c>
      <c r="F674" t="s">
        <v>23</v>
      </c>
      <c r="G674">
        <v>15</v>
      </c>
      <c r="H674">
        <v>71545</v>
      </c>
      <c r="I674">
        <v>5</v>
      </c>
      <c r="J674">
        <v>17747</v>
      </c>
      <c r="K674">
        <f xml:space="preserve"> Table2[[#This Row],[Profit]] / Table2[[#This Row],[Sales Amount]]</f>
        <v>0.2480536725138025</v>
      </c>
    </row>
    <row r="675" spans="1:11" hidden="1" x14ac:dyDescent="0.3">
      <c r="A675" t="s">
        <v>705</v>
      </c>
      <c r="B675" s="1">
        <v>45600</v>
      </c>
      <c r="C675" t="s">
        <v>37</v>
      </c>
      <c r="D675" t="s">
        <v>26</v>
      </c>
      <c r="E675" t="s">
        <v>19</v>
      </c>
      <c r="F675" t="s">
        <v>28</v>
      </c>
      <c r="G675">
        <v>21</v>
      </c>
      <c r="H675">
        <v>38342</v>
      </c>
      <c r="I675">
        <v>10</v>
      </c>
      <c r="J675">
        <v>6605</v>
      </c>
      <c r="K675">
        <f xml:space="preserve"> Table2[[#This Row],[Profit]] / Table2[[#This Row],[Sales Amount]]</f>
        <v>0.17226540086589118</v>
      </c>
    </row>
    <row r="676" spans="1:11" hidden="1" x14ac:dyDescent="0.3">
      <c r="A676" t="s">
        <v>706</v>
      </c>
      <c r="B676" s="1">
        <v>45601</v>
      </c>
      <c r="C676" t="s">
        <v>17</v>
      </c>
      <c r="D676" t="s">
        <v>45</v>
      </c>
      <c r="E676" t="s">
        <v>14</v>
      </c>
      <c r="F676" t="s">
        <v>34</v>
      </c>
      <c r="G676">
        <v>14</v>
      </c>
      <c r="H676">
        <v>14400</v>
      </c>
      <c r="I676">
        <v>5</v>
      </c>
      <c r="J676">
        <v>1788</v>
      </c>
      <c r="K676">
        <f xml:space="preserve"> Table2[[#This Row],[Profit]] / Table2[[#This Row],[Sales Amount]]</f>
        <v>0.12416666666666666</v>
      </c>
    </row>
    <row r="677" spans="1:11" hidden="1" x14ac:dyDescent="0.3">
      <c r="A677" t="s">
        <v>707</v>
      </c>
      <c r="B677" s="1">
        <v>45602</v>
      </c>
      <c r="C677" t="s">
        <v>22</v>
      </c>
      <c r="D677" t="s">
        <v>13</v>
      </c>
      <c r="E677" t="s">
        <v>19</v>
      </c>
      <c r="F677" t="s">
        <v>41</v>
      </c>
      <c r="G677">
        <v>5</v>
      </c>
      <c r="H677">
        <v>2381</v>
      </c>
      <c r="I677">
        <v>20</v>
      </c>
      <c r="J677">
        <v>486</v>
      </c>
      <c r="K677">
        <f xml:space="preserve"> Table2[[#This Row],[Profit]] / Table2[[#This Row],[Sales Amount]]</f>
        <v>0.20411591768164636</v>
      </c>
    </row>
    <row r="678" spans="1:11" hidden="1" x14ac:dyDescent="0.3">
      <c r="A678" t="s">
        <v>708</v>
      </c>
      <c r="B678" s="1">
        <v>45603</v>
      </c>
      <c r="C678" t="s">
        <v>17</v>
      </c>
      <c r="D678" t="s">
        <v>26</v>
      </c>
      <c r="E678" t="s">
        <v>19</v>
      </c>
      <c r="F678" t="s">
        <v>28</v>
      </c>
      <c r="G678">
        <v>6</v>
      </c>
      <c r="H678">
        <v>33537</v>
      </c>
      <c r="I678">
        <v>20</v>
      </c>
      <c r="J678">
        <v>2820</v>
      </c>
      <c r="K678">
        <f xml:space="preserve"> Table2[[#This Row],[Profit]] / Table2[[#This Row],[Sales Amount]]</f>
        <v>8.4086233115663295E-2</v>
      </c>
    </row>
    <row r="679" spans="1:11" x14ac:dyDescent="0.3">
      <c r="A679" t="s">
        <v>709</v>
      </c>
      <c r="B679" s="1">
        <v>45604</v>
      </c>
      <c r="C679" t="s">
        <v>17</v>
      </c>
      <c r="D679" t="s">
        <v>40</v>
      </c>
      <c r="E679" t="s">
        <v>27</v>
      </c>
      <c r="F679" t="s">
        <v>28</v>
      </c>
      <c r="G679">
        <v>6</v>
      </c>
      <c r="H679" s="10">
        <v>2130</v>
      </c>
      <c r="I679">
        <v>20</v>
      </c>
      <c r="J679" s="10">
        <v>270</v>
      </c>
      <c r="K679" s="13">
        <f xml:space="preserve"> Table2[[#This Row],[Profit]] / Table2[[#This Row],[Sales Amount]]</f>
        <v>0.12676056338028169</v>
      </c>
    </row>
    <row r="680" spans="1:11" hidden="1" x14ac:dyDescent="0.3">
      <c r="A680" t="s">
        <v>710</v>
      </c>
      <c r="B680" s="1">
        <v>45605</v>
      </c>
      <c r="C680" t="s">
        <v>37</v>
      </c>
      <c r="D680" t="s">
        <v>18</v>
      </c>
      <c r="E680" t="s">
        <v>19</v>
      </c>
      <c r="F680" t="s">
        <v>52</v>
      </c>
      <c r="G680">
        <v>22</v>
      </c>
      <c r="H680">
        <v>21289</v>
      </c>
      <c r="I680">
        <v>0</v>
      </c>
      <c r="J680">
        <v>2541</v>
      </c>
      <c r="K680">
        <f xml:space="preserve"> Table2[[#This Row],[Profit]] / Table2[[#This Row],[Sales Amount]]</f>
        <v>0.1193574146272723</v>
      </c>
    </row>
    <row r="681" spans="1:11" hidden="1" x14ac:dyDescent="0.3">
      <c r="A681" t="s">
        <v>711</v>
      </c>
      <c r="B681" s="1">
        <v>45606</v>
      </c>
      <c r="C681" t="s">
        <v>37</v>
      </c>
      <c r="D681" t="s">
        <v>13</v>
      </c>
      <c r="E681" t="s">
        <v>14</v>
      </c>
      <c r="F681" t="s">
        <v>23</v>
      </c>
      <c r="G681">
        <v>18</v>
      </c>
      <c r="H681">
        <v>46651</v>
      </c>
      <c r="I681">
        <v>15</v>
      </c>
      <c r="J681">
        <v>6361</v>
      </c>
      <c r="K681">
        <f xml:space="preserve"> Table2[[#This Row],[Profit]] / Table2[[#This Row],[Sales Amount]]</f>
        <v>0.13635291847977535</v>
      </c>
    </row>
    <row r="682" spans="1:11" x14ac:dyDescent="0.3">
      <c r="A682" t="s">
        <v>712</v>
      </c>
      <c r="B682" s="1">
        <v>45607</v>
      </c>
      <c r="C682" t="s">
        <v>17</v>
      </c>
      <c r="D682" t="s">
        <v>40</v>
      </c>
      <c r="E682" t="s">
        <v>19</v>
      </c>
      <c r="F682" t="s">
        <v>20</v>
      </c>
      <c r="G682">
        <v>14</v>
      </c>
      <c r="H682" s="10">
        <v>49420</v>
      </c>
      <c r="I682">
        <v>5</v>
      </c>
      <c r="J682" s="10">
        <v>10198</v>
      </c>
      <c r="K682" s="13">
        <f xml:space="preserve"> Table2[[#This Row],[Profit]] / Table2[[#This Row],[Sales Amount]]</f>
        <v>0.20635370295426952</v>
      </c>
    </row>
    <row r="683" spans="1:11" hidden="1" x14ac:dyDescent="0.3">
      <c r="A683" t="s">
        <v>713</v>
      </c>
      <c r="B683" s="1">
        <v>45608</v>
      </c>
      <c r="C683" t="s">
        <v>22</v>
      </c>
      <c r="D683" t="s">
        <v>45</v>
      </c>
      <c r="E683" t="s">
        <v>27</v>
      </c>
      <c r="F683" t="s">
        <v>31</v>
      </c>
      <c r="G683">
        <v>10</v>
      </c>
      <c r="H683">
        <v>67731</v>
      </c>
      <c r="I683">
        <v>5</v>
      </c>
      <c r="J683">
        <v>9945</v>
      </c>
      <c r="K683">
        <f xml:space="preserve"> Table2[[#This Row],[Profit]] / Table2[[#This Row],[Sales Amount]]</f>
        <v>0.14683084555078177</v>
      </c>
    </row>
    <row r="684" spans="1:11" hidden="1" x14ac:dyDescent="0.3">
      <c r="A684" t="s">
        <v>714</v>
      </c>
      <c r="B684" s="1">
        <v>45609</v>
      </c>
      <c r="C684" t="s">
        <v>12</v>
      </c>
      <c r="D684" t="s">
        <v>30</v>
      </c>
      <c r="E684" t="s">
        <v>27</v>
      </c>
      <c r="F684" t="s">
        <v>15</v>
      </c>
      <c r="G684">
        <v>14</v>
      </c>
      <c r="H684">
        <v>3762</v>
      </c>
      <c r="I684">
        <v>5</v>
      </c>
      <c r="J684">
        <v>785</v>
      </c>
      <c r="K684">
        <f xml:space="preserve"> Table2[[#This Row],[Profit]] / Table2[[#This Row],[Sales Amount]]</f>
        <v>0.2086656034024455</v>
      </c>
    </row>
    <row r="685" spans="1:11" hidden="1" x14ac:dyDescent="0.3">
      <c r="A685" t="s">
        <v>715</v>
      </c>
      <c r="B685" s="1">
        <v>45610</v>
      </c>
      <c r="C685" t="s">
        <v>17</v>
      </c>
      <c r="D685" t="s">
        <v>26</v>
      </c>
      <c r="E685" t="s">
        <v>14</v>
      </c>
      <c r="F685" t="s">
        <v>15</v>
      </c>
      <c r="G685">
        <v>13</v>
      </c>
      <c r="H685">
        <v>67481</v>
      </c>
      <c r="I685">
        <v>5</v>
      </c>
      <c r="J685">
        <v>11154</v>
      </c>
      <c r="K685">
        <f xml:space="preserve"> Table2[[#This Row],[Profit]] / Table2[[#This Row],[Sales Amount]]</f>
        <v>0.16529097079177843</v>
      </c>
    </row>
    <row r="686" spans="1:11" hidden="1" x14ac:dyDescent="0.3">
      <c r="A686" t="s">
        <v>716</v>
      </c>
      <c r="B686" s="1">
        <v>45611</v>
      </c>
      <c r="C686" t="s">
        <v>22</v>
      </c>
      <c r="D686" t="s">
        <v>18</v>
      </c>
      <c r="E686" t="s">
        <v>27</v>
      </c>
      <c r="F686" t="s">
        <v>28</v>
      </c>
      <c r="G686">
        <v>3</v>
      </c>
      <c r="H686">
        <v>55222</v>
      </c>
      <c r="I686">
        <v>20</v>
      </c>
      <c r="J686">
        <v>6539</v>
      </c>
      <c r="K686">
        <f xml:space="preserve"> Table2[[#This Row],[Profit]] / Table2[[#This Row],[Sales Amount]]</f>
        <v>0.11841295135996523</v>
      </c>
    </row>
    <row r="687" spans="1:11" hidden="1" x14ac:dyDescent="0.3">
      <c r="A687" t="s">
        <v>717</v>
      </c>
      <c r="B687" s="1">
        <v>45612</v>
      </c>
      <c r="C687" t="s">
        <v>37</v>
      </c>
      <c r="D687" t="s">
        <v>26</v>
      </c>
      <c r="E687" t="s">
        <v>19</v>
      </c>
      <c r="F687" t="s">
        <v>31</v>
      </c>
      <c r="G687">
        <v>6</v>
      </c>
      <c r="H687">
        <v>51318</v>
      </c>
      <c r="I687">
        <v>5</v>
      </c>
      <c r="J687">
        <v>10879</v>
      </c>
      <c r="K687">
        <f xml:space="preserve"> Table2[[#This Row],[Profit]] / Table2[[#This Row],[Sales Amount]]</f>
        <v>0.21199189368252855</v>
      </c>
    </row>
    <row r="688" spans="1:11" hidden="1" x14ac:dyDescent="0.3">
      <c r="A688" t="s">
        <v>718</v>
      </c>
      <c r="B688" s="1">
        <v>45613</v>
      </c>
      <c r="C688" t="s">
        <v>37</v>
      </c>
      <c r="D688" t="s">
        <v>45</v>
      </c>
      <c r="E688" t="s">
        <v>27</v>
      </c>
      <c r="F688" t="s">
        <v>31</v>
      </c>
      <c r="G688">
        <v>8</v>
      </c>
      <c r="H688">
        <v>30432</v>
      </c>
      <c r="I688">
        <v>15</v>
      </c>
      <c r="J688">
        <v>2971</v>
      </c>
      <c r="K688">
        <f xml:space="preserve"> Table2[[#This Row],[Profit]] / Table2[[#This Row],[Sales Amount]]</f>
        <v>9.7627497371188227E-2</v>
      </c>
    </row>
    <row r="689" spans="1:11" hidden="1" x14ac:dyDescent="0.3">
      <c r="A689" t="s">
        <v>719</v>
      </c>
      <c r="B689" s="1">
        <v>45614</v>
      </c>
      <c r="C689" t="s">
        <v>22</v>
      </c>
      <c r="D689" t="s">
        <v>26</v>
      </c>
      <c r="E689" t="s">
        <v>14</v>
      </c>
      <c r="F689" t="s">
        <v>23</v>
      </c>
      <c r="G689">
        <v>12</v>
      </c>
      <c r="H689">
        <v>7401</v>
      </c>
      <c r="I689">
        <v>20</v>
      </c>
      <c r="J689">
        <v>702</v>
      </c>
      <c r="K689">
        <f xml:space="preserve"> Table2[[#This Row],[Profit]] / Table2[[#This Row],[Sales Amount]]</f>
        <v>9.4852047020672889E-2</v>
      </c>
    </row>
    <row r="690" spans="1:11" hidden="1" x14ac:dyDescent="0.3">
      <c r="A690" t="s">
        <v>720</v>
      </c>
      <c r="B690" s="1">
        <v>45615</v>
      </c>
      <c r="C690" t="s">
        <v>12</v>
      </c>
      <c r="D690" t="s">
        <v>18</v>
      </c>
      <c r="E690" t="s">
        <v>27</v>
      </c>
      <c r="F690" t="s">
        <v>41</v>
      </c>
      <c r="G690">
        <v>13</v>
      </c>
      <c r="H690">
        <v>9097</v>
      </c>
      <c r="I690">
        <v>5</v>
      </c>
      <c r="J690">
        <v>1372</v>
      </c>
      <c r="K690">
        <f xml:space="preserve"> Table2[[#This Row],[Profit]] / Table2[[#This Row],[Sales Amount]]</f>
        <v>0.15081895130262724</v>
      </c>
    </row>
    <row r="691" spans="1:11" hidden="1" x14ac:dyDescent="0.3">
      <c r="A691" t="s">
        <v>721</v>
      </c>
      <c r="B691" s="1">
        <v>45616</v>
      </c>
      <c r="C691" t="s">
        <v>37</v>
      </c>
      <c r="D691" t="s">
        <v>45</v>
      </c>
      <c r="E691" t="s">
        <v>27</v>
      </c>
      <c r="F691" t="s">
        <v>41</v>
      </c>
      <c r="G691">
        <v>11</v>
      </c>
      <c r="H691">
        <v>64409</v>
      </c>
      <c r="I691">
        <v>0</v>
      </c>
      <c r="J691">
        <v>6580</v>
      </c>
      <c r="K691">
        <f xml:space="preserve"> Table2[[#This Row],[Profit]] / Table2[[#This Row],[Sales Amount]]</f>
        <v>0.10215963607570371</v>
      </c>
    </row>
    <row r="692" spans="1:11" hidden="1" x14ac:dyDescent="0.3">
      <c r="A692" t="s">
        <v>722</v>
      </c>
      <c r="B692" s="1">
        <v>45617</v>
      </c>
      <c r="C692" t="s">
        <v>37</v>
      </c>
      <c r="D692" t="s">
        <v>26</v>
      </c>
      <c r="E692" t="s">
        <v>27</v>
      </c>
      <c r="F692" t="s">
        <v>34</v>
      </c>
      <c r="G692">
        <v>12</v>
      </c>
      <c r="H692">
        <v>72891</v>
      </c>
      <c r="I692">
        <v>10</v>
      </c>
      <c r="J692">
        <v>3777</v>
      </c>
      <c r="K692">
        <f xml:space="preserve"> Table2[[#This Row],[Profit]] / Table2[[#This Row],[Sales Amount]]</f>
        <v>5.1817096760916982E-2</v>
      </c>
    </row>
    <row r="693" spans="1:11" hidden="1" x14ac:dyDescent="0.3">
      <c r="A693" t="s">
        <v>723</v>
      </c>
      <c r="B693" s="1">
        <v>45618</v>
      </c>
      <c r="C693" t="s">
        <v>37</v>
      </c>
      <c r="D693" t="s">
        <v>30</v>
      </c>
      <c r="E693" t="s">
        <v>14</v>
      </c>
      <c r="F693" t="s">
        <v>52</v>
      </c>
      <c r="G693">
        <v>1</v>
      </c>
      <c r="H693">
        <v>8763</v>
      </c>
      <c r="I693">
        <v>10</v>
      </c>
      <c r="J693">
        <v>1574</v>
      </c>
      <c r="K693">
        <f xml:space="preserve"> Table2[[#This Row],[Profit]] / Table2[[#This Row],[Sales Amount]]</f>
        <v>0.17961885199132718</v>
      </c>
    </row>
    <row r="694" spans="1:11" hidden="1" x14ac:dyDescent="0.3">
      <c r="A694" t="s">
        <v>724</v>
      </c>
      <c r="B694" s="1">
        <v>45619</v>
      </c>
      <c r="C694" t="s">
        <v>22</v>
      </c>
      <c r="D694" t="s">
        <v>13</v>
      </c>
      <c r="E694" t="s">
        <v>27</v>
      </c>
      <c r="F694" t="s">
        <v>23</v>
      </c>
      <c r="G694">
        <v>17</v>
      </c>
      <c r="H694">
        <v>63793</v>
      </c>
      <c r="I694">
        <v>10</v>
      </c>
      <c r="J694">
        <v>9710</v>
      </c>
      <c r="K694">
        <f xml:space="preserve"> Table2[[#This Row],[Profit]] / Table2[[#This Row],[Sales Amount]]</f>
        <v>0.15221105763955292</v>
      </c>
    </row>
    <row r="695" spans="1:11" hidden="1" x14ac:dyDescent="0.3">
      <c r="A695" t="s">
        <v>725</v>
      </c>
      <c r="B695" s="1">
        <v>45620</v>
      </c>
      <c r="C695" t="s">
        <v>17</v>
      </c>
      <c r="D695" t="s">
        <v>45</v>
      </c>
      <c r="E695" t="s">
        <v>27</v>
      </c>
      <c r="F695" t="s">
        <v>23</v>
      </c>
      <c r="G695">
        <v>16</v>
      </c>
      <c r="H695">
        <v>26305</v>
      </c>
      <c r="I695">
        <v>20</v>
      </c>
      <c r="J695">
        <v>3659</v>
      </c>
      <c r="K695">
        <f xml:space="preserve"> Table2[[#This Row],[Profit]] / Table2[[#This Row],[Sales Amount]]</f>
        <v>0.13909903060254705</v>
      </c>
    </row>
    <row r="696" spans="1:11" hidden="1" x14ac:dyDescent="0.3">
      <c r="A696" t="s">
        <v>726</v>
      </c>
      <c r="B696" s="1">
        <v>45621</v>
      </c>
      <c r="C696" t="s">
        <v>37</v>
      </c>
      <c r="D696" t="s">
        <v>13</v>
      </c>
      <c r="E696" t="s">
        <v>19</v>
      </c>
      <c r="F696" t="s">
        <v>52</v>
      </c>
      <c r="G696">
        <v>11</v>
      </c>
      <c r="H696">
        <v>12374</v>
      </c>
      <c r="I696">
        <v>5</v>
      </c>
      <c r="J696">
        <v>3011</v>
      </c>
      <c r="K696">
        <f xml:space="preserve"> Table2[[#This Row],[Profit]] / Table2[[#This Row],[Sales Amount]]</f>
        <v>0.24333279456925813</v>
      </c>
    </row>
    <row r="697" spans="1:11" hidden="1" x14ac:dyDescent="0.3">
      <c r="A697" t="s">
        <v>727</v>
      </c>
      <c r="B697" s="1">
        <v>45622</v>
      </c>
      <c r="C697" t="s">
        <v>17</v>
      </c>
      <c r="D697" t="s">
        <v>45</v>
      </c>
      <c r="E697" t="s">
        <v>14</v>
      </c>
      <c r="F697" t="s">
        <v>31</v>
      </c>
      <c r="G697">
        <v>13</v>
      </c>
      <c r="H697">
        <v>14579</v>
      </c>
      <c r="I697">
        <v>20</v>
      </c>
      <c r="J697">
        <v>2394</v>
      </c>
      <c r="K697">
        <f xml:space="preserve"> Table2[[#This Row],[Profit]] / Table2[[#This Row],[Sales Amount]]</f>
        <v>0.16420879347005968</v>
      </c>
    </row>
    <row r="698" spans="1:11" hidden="1" x14ac:dyDescent="0.3">
      <c r="A698" t="s">
        <v>728</v>
      </c>
      <c r="B698" s="1">
        <v>45623</v>
      </c>
      <c r="C698" t="s">
        <v>12</v>
      </c>
      <c r="D698" t="s">
        <v>30</v>
      </c>
      <c r="E698" t="s">
        <v>27</v>
      </c>
      <c r="F698" t="s">
        <v>41</v>
      </c>
      <c r="G698">
        <v>18</v>
      </c>
      <c r="H698">
        <v>50350</v>
      </c>
      <c r="I698">
        <v>15</v>
      </c>
      <c r="J698">
        <v>11212</v>
      </c>
      <c r="K698">
        <f xml:space="preserve"> Table2[[#This Row],[Profit]] / Table2[[#This Row],[Sales Amount]]</f>
        <v>0.22268123138033763</v>
      </c>
    </row>
    <row r="699" spans="1:11" hidden="1" x14ac:dyDescent="0.3">
      <c r="A699" t="s">
        <v>729</v>
      </c>
      <c r="B699" s="1">
        <v>45624</v>
      </c>
      <c r="C699" t="s">
        <v>37</v>
      </c>
      <c r="D699" t="s">
        <v>13</v>
      </c>
      <c r="E699" t="s">
        <v>14</v>
      </c>
      <c r="F699" t="s">
        <v>41</v>
      </c>
      <c r="G699">
        <v>11</v>
      </c>
      <c r="H699">
        <v>73279</v>
      </c>
      <c r="I699">
        <v>0</v>
      </c>
      <c r="J699">
        <v>5707</v>
      </c>
      <c r="K699">
        <f xml:space="preserve"> Table2[[#This Row],[Profit]] / Table2[[#This Row],[Sales Amount]]</f>
        <v>7.7880429591015155E-2</v>
      </c>
    </row>
    <row r="700" spans="1:11" x14ac:dyDescent="0.3">
      <c r="A700" t="s">
        <v>730</v>
      </c>
      <c r="B700" s="1">
        <v>45625</v>
      </c>
      <c r="C700" t="s">
        <v>37</v>
      </c>
      <c r="D700" t="s">
        <v>40</v>
      </c>
      <c r="E700" t="s">
        <v>27</v>
      </c>
      <c r="F700" t="s">
        <v>31</v>
      </c>
      <c r="G700">
        <v>12</v>
      </c>
      <c r="H700" s="10">
        <v>9518</v>
      </c>
      <c r="I700">
        <v>0</v>
      </c>
      <c r="J700" s="10">
        <v>1559</v>
      </c>
      <c r="K700" s="13">
        <f xml:space="preserve"> Table2[[#This Row],[Profit]] / Table2[[#This Row],[Sales Amount]]</f>
        <v>0.16379491489808784</v>
      </c>
    </row>
    <row r="701" spans="1:11" hidden="1" x14ac:dyDescent="0.3">
      <c r="A701" t="s">
        <v>731</v>
      </c>
      <c r="B701" s="1">
        <v>45626</v>
      </c>
      <c r="C701" t="s">
        <v>12</v>
      </c>
      <c r="D701" t="s">
        <v>18</v>
      </c>
      <c r="E701" t="s">
        <v>27</v>
      </c>
      <c r="F701" t="s">
        <v>41</v>
      </c>
      <c r="G701">
        <v>6</v>
      </c>
      <c r="H701">
        <v>50000</v>
      </c>
      <c r="I701">
        <v>10</v>
      </c>
      <c r="J701">
        <v>11179</v>
      </c>
      <c r="K701">
        <f xml:space="preserve"> Table2[[#This Row],[Profit]] / Table2[[#This Row],[Sales Amount]]</f>
        <v>0.22358</v>
      </c>
    </row>
    <row r="702" spans="1:11" x14ac:dyDescent="0.3">
      <c r="A702" t="s">
        <v>732</v>
      </c>
      <c r="B702" s="1">
        <v>45627</v>
      </c>
      <c r="C702" t="s">
        <v>37</v>
      </c>
      <c r="D702" t="s">
        <v>40</v>
      </c>
      <c r="E702" t="s">
        <v>27</v>
      </c>
      <c r="F702" t="s">
        <v>28</v>
      </c>
      <c r="G702">
        <v>9</v>
      </c>
      <c r="H702" s="10">
        <v>12600</v>
      </c>
      <c r="I702">
        <v>10</v>
      </c>
      <c r="J702" s="10">
        <v>2099</v>
      </c>
      <c r="K702" s="13">
        <f xml:space="preserve"> Table2[[#This Row],[Profit]] / Table2[[#This Row],[Sales Amount]]</f>
        <v>0.16658730158730159</v>
      </c>
    </row>
    <row r="703" spans="1:11" hidden="1" x14ac:dyDescent="0.3">
      <c r="A703" t="s">
        <v>733</v>
      </c>
      <c r="B703" s="1">
        <v>45628</v>
      </c>
      <c r="C703" t="s">
        <v>17</v>
      </c>
      <c r="D703" t="s">
        <v>26</v>
      </c>
      <c r="E703" t="s">
        <v>19</v>
      </c>
      <c r="F703" t="s">
        <v>23</v>
      </c>
      <c r="G703">
        <v>16</v>
      </c>
      <c r="H703">
        <v>57521</v>
      </c>
      <c r="I703">
        <v>10</v>
      </c>
      <c r="J703">
        <v>11136</v>
      </c>
      <c r="K703">
        <f xml:space="preserve"> Table2[[#This Row],[Profit]] / Table2[[#This Row],[Sales Amount]]</f>
        <v>0.19359885954694808</v>
      </c>
    </row>
    <row r="704" spans="1:11" hidden="1" x14ac:dyDescent="0.3">
      <c r="A704" t="s">
        <v>734</v>
      </c>
      <c r="B704" s="1">
        <v>45629</v>
      </c>
      <c r="C704" t="s">
        <v>22</v>
      </c>
      <c r="D704" t="s">
        <v>30</v>
      </c>
      <c r="E704" t="s">
        <v>19</v>
      </c>
      <c r="F704" t="s">
        <v>15</v>
      </c>
      <c r="G704">
        <v>4</v>
      </c>
      <c r="H704">
        <v>20300</v>
      </c>
      <c r="I704">
        <v>5</v>
      </c>
      <c r="J704">
        <v>2525</v>
      </c>
      <c r="K704">
        <f xml:space="preserve"> Table2[[#This Row],[Profit]] / Table2[[#This Row],[Sales Amount]]</f>
        <v>0.12438423645320197</v>
      </c>
    </row>
    <row r="705" spans="1:11" x14ac:dyDescent="0.3">
      <c r="A705" t="s">
        <v>735</v>
      </c>
      <c r="B705" s="1">
        <v>45630</v>
      </c>
      <c r="C705" t="s">
        <v>17</v>
      </c>
      <c r="D705" t="s">
        <v>40</v>
      </c>
      <c r="E705" t="s">
        <v>19</v>
      </c>
      <c r="F705" t="s">
        <v>52</v>
      </c>
      <c r="G705">
        <v>3</v>
      </c>
      <c r="H705" s="10">
        <v>63900</v>
      </c>
      <c r="I705">
        <v>15</v>
      </c>
      <c r="J705" s="10">
        <v>4376</v>
      </c>
      <c r="K705" s="13">
        <f xml:space="preserve"> Table2[[#This Row],[Profit]] / Table2[[#This Row],[Sales Amount]]</f>
        <v>6.8482003129890459E-2</v>
      </c>
    </row>
    <row r="706" spans="1:11" hidden="1" x14ac:dyDescent="0.3">
      <c r="A706" t="s">
        <v>736</v>
      </c>
      <c r="B706" s="1">
        <v>45631</v>
      </c>
      <c r="C706" t="s">
        <v>22</v>
      </c>
      <c r="D706" t="s">
        <v>45</v>
      </c>
      <c r="E706" t="s">
        <v>14</v>
      </c>
      <c r="F706" t="s">
        <v>41</v>
      </c>
      <c r="G706">
        <v>16</v>
      </c>
      <c r="H706">
        <v>29937</v>
      </c>
      <c r="I706">
        <v>15</v>
      </c>
      <c r="J706">
        <v>4238</v>
      </c>
      <c r="K706">
        <f xml:space="preserve"> Table2[[#This Row],[Profit]] / Table2[[#This Row],[Sales Amount]]</f>
        <v>0.14156395096369043</v>
      </c>
    </row>
    <row r="707" spans="1:11" hidden="1" x14ac:dyDescent="0.3">
      <c r="A707" t="s">
        <v>737</v>
      </c>
      <c r="B707" s="1">
        <v>45632</v>
      </c>
      <c r="C707" t="s">
        <v>22</v>
      </c>
      <c r="D707" t="s">
        <v>26</v>
      </c>
      <c r="E707" t="s">
        <v>14</v>
      </c>
      <c r="F707" t="s">
        <v>34</v>
      </c>
      <c r="G707">
        <v>24</v>
      </c>
      <c r="H707">
        <v>47175</v>
      </c>
      <c r="I707">
        <v>15</v>
      </c>
      <c r="J707">
        <v>6080</v>
      </c>
      <c r="K707">
        <f xml:space="preserve"> Table2[[#This Row],[Profit]] / Table2[[#This Row],[Sales Amount]]</f>
        <v>0.12888182299947007</v>
      </c>
    </row>
    <row r="708" spans="1:11" hidden="1" x14ac:dyDescent="0.3">
      <c r="A708" t="s">
        <v>738</v>
      </c>
      <c r="B708" s="1">
        <v>45633</v>
      </c>
      <c r="C708" t="s">
        <v>17</v>
      </c>
      <c r="D708" t="s">
        <v>26</v>
      </c>
      <c r="E708" t="s">
        <v>19</v>
      </c>
      <c r="F708" t="s">
        <v>41</v>
      </c>
      <c r="G708">
        <v>12</v>
      </c>
      <c r="H708">
        <v>20442</v>
      </c>
      <c r="I708">
        <v>15</v>
      </c>
      <c r="J708">
        <v>4566</v>
      </c>
      <c r="K708">
        <f xml:space="preserve"> Table2[[#This Row],[Profit]] / Table2[[#This Row],[Sales Amount]]</f>
        <v>0.22336366304666863</v>
      </c>
    </row>
    <row r="709" spans="1:11" x14ac:dyDescent="0.3">
      <c r="A709" t="s">
        <v>739</v>
      </c>
      <c r="B709" s="1">
        <v>45634</v>
      </c>
      <c r="C709" t="s">
        <v>17</v>
      </c>
      <c r="D709" t="s">
        <v>40</v>
      </c>
      <c r="E709" t="s">
        <v>14</v>
      </c>
      <c r="F709" t="s">
        <v>41</v>
      </c>
      <c r="G709">
        <v>11</v>
      </c>
      <c r="H709" s="10">
        <v>21362</v>
      </c>
      <c r="I709">
        <v>10</v>
      </c>
      <c r="J709" s="10">
        <v>2110</v>
      </c>
      <c r="K709" s="13">
        <f xml:space="preserve"> Table2[[#This Row],[Profit]] / Table2[[#This Row],[Sales Amount]]</f>
        <v>9.8773523078363443E-2</v>
      </c>
    </row>
    <row r="710" spans="1:11" x14ac:dyDescent="0.3">
      <c r="A710" t="s">
        <v>740</v>
      </c>
      <c r="B710" s="1">
        <v>45635</v>
      </c>
      <c r="C710" t="s">
        <v>17</v>
      </c>
      <c r="D710" t="s">
        <v>40</v>
      </c>
      <c r="E710" t="s">
        <v>27</v>
      </c>
      <c r="F710" t="s">
        <v>20</v>
      </c>
      <c r="G710">
        <v>5</v>
      </c>
      <c r="H710" s="10">
        <v>12169</v>
      </c>
      <c r="I710">
        <v>0</v>
      </c>
      <c r="J710" s="10">
        <v>2961</v>
      </c>
      <c r="K710" s="13">
        <f xml:space="preserve"> Table2[[#This Row],[Profit]] / Table2[[#This Row],[Sales Amount]]</f>
        <v>0.24332319829073876</v>
      </c>
    </row>
    <row r="711" spans="1:11" hidden="1" x14ac:dyDescent="0.3">
      <c r="A711" t="s">
        <v>741</v>
      </c>
      <c r="B711" s="1">
        <v>45636</v>
      </c>
      <c r="C711" t="s">
        <v>17</v>
      </c>
      <c r="D711" t="s">
        <v>30</v>
      </c>
      <c r="E711" t="s">
        <v>27</v>
      </c>
      <c r="F711" t="s">
        <v>28</v>
      </c>
      <c r="G711">
        <v>18</v>
      </c>
      <c r="H711">
        <v>54272</v>
      </c>
      <c r="I711">
        <v>10</v>
      </c>
      <c r="J711">
        <v>13113</v>
      </c>
      <c r="K711">
        <f xml:space="preserve"> Table2[[#This Row],[Profit]] / Table2[[#This Row],[Sales Amount]]</f>
        <v>0.24161630306603774</v>
      </c>
    </row>
    <row r="712" spans="1:11" hidden="1" x14ac:dyDescent="0.3">
      <c r="A712" t="s">
        <v>742</v>
      </c>
      <c r="B712" s="1">
        <v>45637</v>
      </c>
      <c r="C712" t="s">
        <v>12</v>
      </c>
      <c r="D712" t="s">
        <v>18</v>
      </c>
      <c r="E712" t="s">
        <v>27</v>
      </c>
      <c r="F712" t="s">
        <v>52</v>
      </c>
      <c r="G712">
        <v>19</v>
      </c>
      <c r="H712">
        <v>16416</v>
      </c>
      <c r="I712">
        <v>15</v>
      </c>
      <c r="J712">
        <v>1633</v>
      </c>
      <c r="K712">
        <f xml:space="preserve"> Table2[[#This Row],[Profit]] / Table2[[#This Row],[Sales Amount]]</f>
        <v>9.9476120857699801E-2</v>
      </c>
    </row>
    <row r="713" spans="1:11" x14ac:dyDescent="0.3">
      <c r="A713" t="s">
        <v>743</v>
      </c>
      <c r="B713" s="1">
        <v>45638</v>
      </c>
      <c r="C713" t="s">
        <v>37</v>
      </c>
      <c r="D713" t="s">
        <v>40</v>
      </c>
      <c r="E713" t="s">
        <v>19</v>
      </c>
      <c r="F713" t="s">
        <v>20</v>
      </c>
      <c r="G713">
        <v>23</v>
      </c>
      <c r="H713" s="10">
        <v>11378</v>
      </c>
      <c r="I713">
        <v>10</v>
      </c>
      <c r="J713" s="10">
        <v>1360</v>
      </c>
      <c r="K713" s="13">
        <f xml:space="preserve"> Table2[[#This Row],[Profit]] / Table2[[#This Row],[Sales Amount]]</f>
        <v>0.1195289154508701</v>
      </c>
    </row>
    <row r="714" spans="1:11" x14ac:dyDescent="0.3">
      <c r="A714" t="s">
        <v>744</v>
      </c>
      <c r="B714" s="1">
        <v>45639</v>
      </c>
      <c r="C714" t="s">
        <v>22</v>
      </c>
      <c r="D714" t="s">
        <v>40</v>
      </c>
      <c r="E714" t="s">
        <v>14</v>
      </c>
      <c r="F714" t="s">
        <v>20</v>
      </c>
      <c r="G714">
        <v>23</v>
      </c>
      <c r="H714" s="10">
        <v>3485</v>
      </c>
      <c r="I714">
        <v>15</v>
      </c>
      <c r="J714" s="10">
        <v>798</v>
      </c>
      <c r="K714" s="13">
        <f xml:space="preserve"> Table2[[#This Row],[Profit]] / Table2[[#This Row],[Sales Amount]]</f>
        <v>0.22898134863701577</v>
      </c>
    </row>
    <row r="715" spans="1:11" hidden="1" x14ac:dyDescent="0.3">
      <c r="A715" t="s">
        <v>745</v>
      </c>
      <c r="B715" s="1">
        <v>45640</v>
      </c>
      <c r="C715" t="s">
        <v>17</v>
      </c>
      <c r="D715" t="s">
        <v>13</v>
      </c>
      <c r="E715" t="s">
        <v>19</v>
      </c>
      <c r="F715" t="s">
        <v>34</v>
      </c>
      <c r="G715">
        <v>6</v>
      </c>
      <c r="H715">
        <v>74148</v>
      </c>
      <c r="I715">
        <v>20</v>
      </c>
      <c r="J715">
        <v>18042</v>
      </c>
      <c r="K715">
        <f xml:space="preserve"> Table2[[#This Row],[Profit]] / Table2[[#This Row],[Sales Amount]]</f>
        <v>0.24332416248583913</v>
      </c>
    </row>
    <row r="716" spans="1:11" hidden="1" x14ac:dyDescent="0.3">
      <c r="A716" t="s">
        <v>746</v>
      </c>
      <c r="B716" s="1">
        <v>45641</v>
      </c>
      <c r="C716" t="s">
        <v>17</v>
      </c>
      <c r="D716" t="s">
        <v>45</v>
      </c>
      <c r="E716" t="s">
        <v>14</v>
      </c>
      <c r="F716" t="s">
        <v>23</v>
      </c>
      <c r="G716">
        <v>22</v>
      </c>
      <c r="H716">
        <v>41735</v>
      </c>
      <c r="I716">
        <v>0</v>
      </c>
      <c r="J716">
        <v>5788</v>
      </c>
      <c r="K716">
        <f xml:space="preserve"> Table2[[#This Row],[Profit]] / Table2[[#This Row],[Sales Amount]]</f>
        <v>0.13868455732598539</v>
      </c>
    </row>
    <row r="717" spans="1:11" hidden="1" x14ac:dyDescent="0.3">
      <c r="A717" t="s">
        <v>747</v>
      </c>
      <c r="B717" s="1">
        <v>45642</v>
      </c>
      <c r="C717" t="s">
        <v>17</v>
      </c>
      <c r="D717" t="s">
        <v>13</v>
      </c>
      <c r="E717" t="s">
        <v>27</v>
      </c>
      <c r="F717" t="s">
        <v>34</v>
      </c>
      <c r="G717">
        <v>18</v>
      </c>
      <c r="H717">
        <v>19431</v>
      </c>
      <c r="I717">
        <v>20</v>
      </c>
      <c r="J717">
        <v>2219</v>
      </c>
      <c r="K717">
        <f xml:space="preserve"> Table2[[#This Row],[Profit]] / Table2[[#This Row],[Sales Amount]]</f>
        <v>0.11419896042406463</v>
      </c>
    </row>
    <row r="718" spans="1:11" hidden="1" x14ac:dyDescent="0.3">
      <c r="A718" t="s">
        <v>748</v>
      </c>
      <c r="B718" s="1">
        <v>45643</v>
      </c>
      <c r="C718" t="s">
        <v>12</v>
      </c>
      <c r="D718" t="s">
        <v>13</v>
      </c>
      <c r="E718" t="s">
        <v>19</v>
      </c>
      <c r="F718" t="s">
        <v>23</v>
      </c>
      <c r="G718">
        <v>6</v>
      </c>
      <c r="H718">
        <v>836</v>
      </c>
      <c r="I718">
        <v>5</v>
      </c>
      <c r="J718">
        <v>129</v>
      </c>
      <c r="K718">
        <f xml:space="preserve"> Table2[[#This Row],[Profit]] / Table2[[#This Row],[Sales Amount]]</f>
        <v>0.15430622009569378</v>
      </c>
    </row>
    <row r="719" spans="1:11" hidden="1" x14ac:dyDescent="0.3">
      <c r="A719" t="s">
        <v>749</v>
      </c>
      <c r="B719" s="1">
        <v>45644</v>
      </c>
      <c r="C719" t="s">
        <v>17</v>
      </c>
      <c r="D719" t="s">
        <v>26</v>
      </c>
      <c r="E719" t="s">
        <v>14</v>
      </c>
      <c r="F719" t="s">
        <v>23</v>
      </c>
      <c r="G719">
        <v>4</v>
      </c>
      <c r="H719">
        <v>43433</v>
      </c>
      <c r="I719">
        <v>10</v>
      </c>
      <c r="J719">
        <v>8146</v>
      </c>
      <c r="K719">
        <f xml:space="preserve"> Table2[[#This Row],[Profit]] / Table2[[#This Row],[Sales Amount]]</f>
        <v>0.18755324292588585</v>
      </c>
    </row>
    <row r="720" spans="1:11" hidden="1" x14ac:dyDescent="0.3">
      <c r="A720" t="s">
        <v>750</v>
      </c>
      <c r="B720" s="1">
        <v>45645</v>
      </c>
      <c r="C720" t="s">
        <v>17</v>
      </c>
      <c r="D720" t="s">
        <v>18</v>
      </c>
      <c r="E720" t="s">
        <v>14</v>
      </c>
      <c r="F720" t="s">
        <v>52</v>
      </c>
      <c r="G720">
        <v>12</v>
      </c>
      <c r="H720">
        <v>46036</v>
      </c>
      <c r="I720">
        <v>5</v>
      </c>
      <c r="J720">
        <v>4819</v>
      </c>
      <c r="K720">
        <f xml:space="preserve"> Table2[[#This Row],[Profit]] / Table2[[#This Row],[Sales Amount]]</f>
        <v>0.10467894691111304</v>
      </c>
    </row>
    <row r="721" spans="1:11" hidden="1" x14ac:dyDescent="0.3">
      <c r="A721" t="s">
        <v>751</v>
      </c>
      <c r="B721" s="1">
        <v>45646</v>
      </c>
      <c r="C721" t="s">
        <v>17</v>
      </c>
      <c r="D721" t="s">
        <v>45</v>
      </c>
      <c r="E721" t="s">
        <v>27</v>
      </c>
      <c r="F721" t="s">
        <v>41</v>
      </c>
      <c r="G721">
        <v>19</v>
      </c>
      <c r="H721">
        <v>70004</v>
      </c>
      <c r="I721">
        <v>10</v>
      </c>
      <c r="J721">
        <v>13811</v>
      </c>
      <c r="K721">
        <f xml:space="preserve"> Table2[[#This Row],[Profit]] / Table2[[#This Row],[Sales Amount]]</f>
        <v>0.19728872635849379</v>
      </c>
    </row>
    <row r="722" spans="1:11" hidden="1" x14ac:dyDescent="0.3">
      <c r="A722" t="s">
        <v>752</v>
      </c>
      <c r="B722" s="1">
        <v>45647</v>
      </c>
      <c r="C722" t="s">
        <v>37</v>
      </c>
      <c r="D722" t="s">
        <v>30</v>
      </c>
      <c r="E722" t="s">
        <v>19</v>
      </c>
      <c r="F722" t="s">
        <v>52</v>
      </c>
      <c r="G722">
        <v>2</v>
      </c>
      <c r="H722">
        <v>51648</v>
      </c>
      <c r="I722">
        <v>20</v>
      </c>
      <c r="J722">
        <v>3115</v>
      </c>
      <c r="K722">
        <f xml:space="preserve"> Table2[[#This Row],[Profit]] / Table2[[#This Row],[Sales Amount]]</f>
        <v>6.0312112763320942E-2</v>
      </c>
    </row>
    <row r="723" spans="1:11" hidden="1" x14ac:dyDescent="0.3">
      <c r="A723" t="s">
        <v>753</v>
      </c>
      <c r="B723" s="1">
        <v>45648</v>
      </c>
      <c r="C723" t="s">
        <v>12</v>
      </c>
      <c r="D723" t="s">
        <v>30</v>
      </c>
      <c r="E723" t="s">
        <v>19</v>
      </c>
      <c r="F723" t="s">
        <v>28</v>
      </c>
      <c r="G723">
        <v>17</v>
      </c>
      <c r="H723">
        <v>16779</v>
      </c>
      <c r="I723">
        <v>15</v>
      </c>
      <c r="J723">
        <v>1004</v>
      </c>
      <c r="K723">
        <f xml:space="preserve"> Table2[[#This Row],[Profit]] / Table2[[#This Row],[Sales Amount]]</f>
        <v>5.9836700637701891E-2</v>
      </c>
    </row>
    <row r="724" spans="1:11" x14ac:dyDescent="0.3">
      <c r="A724" t="s">
        <v>754</v>
      </c>
      <c r="B724" s="1">
        <v>45649</v>
      </c>
      <c r="C724" t="s">
        <v>17</v>
      </c>
      <c r="D724" t="s">
        <v>40</v>
      </c>
      <c r="E724" t="s">
        <v>19</v>
      </c>
      <c r="F724" t="s">
        <v>23</v>
      </c>
      <c r="G724">
        <v>11</v>
      </c>
      <c r="H724" s="10">
        <v>69165</v>
      </c>
      <c r="I724">
        <v>15</v>
      </c>
      <c r="J724" s="10">
        <v>8801</v>
      </c>
      <c r="K724" s="13">
        <f xml:space="preserve"> Table2[[#This Row],[Profit]] / Table2[[#This Row],[Sales Amount]]</f>
        <v>0.12724643967324514</v>
      </c>
    </row>
    <row r="725" spans="1:11" x14ac:dyDescent="0.3">
      <c r="A725" t="s">
        <v>755</v>
      </c>
      <c r="B725" s="1">
        <v>45650</v>
      </c>
      <c r="C725" t="s">
        <v>22</v>
      </c>
      <c r="D725" t="s">
        <v>40</v>
      </c>
      <c r="E725" t="s">
        <v>27</v>
      </c>
      <c r="F725" t="s">
        <v>20</v>
      </c>
      <c r="G725">
        <v>11</v>
      </c>
      <c r="H725" s="10">
        <v>71886</v>
      </c>
      <c r="I725">
        <v>10</v>
      </c>
      <c r="J725" s="10">
        <v>8676</v>
      </c>
      <c r="K725" s="13">
        <f xml:space="preserve"> Table2[[#This Row],[Profit]] / Table2[[#This Row],[Sales Amount]]</f>
        <v>0.12069109423253485</v>
      </c>
    </row>
    <row r="726" spans="1:11" hidden="1" x14ac:dyDescent="0.3">
      <c r="A726" t="s">
        <v>756</v>
      </c>
      <c r="B726" s="1">
        <v>45651</v>
      </c>
      <c r="C726" t="s">
        <v>22</v>
      </c>
      <c r="D726" t="s">
        <v>30</v>
      </c>
      <c r="E726" t="s">
        <v>19</v>
      </c>
      <c r="F726" t="s">
        <v>41</v>
      </c>
      <c r="G726">
        <v>21</v>
      </c>
      <c r="H726">
        <v>74555</v>
      </c>
      <c r="I726">
        <v>15</v>
      </c>
      <c r="J726">
        <v>8434</v>
      </c>
      <c r="K726">
        <f xml:space="preserve"> Table2[[#This Row],[Profit]] / Table2[[#This Row],[Sales Amount]]</f>
        <v>0.11312453893099055</v>
      </c>
    </row>
    <row r="727" spans="1:11" x14ac:dyDescent="0.3">
      <c r="A727" t="s">
        <v>757</v>
      </c>
      <c r="B727" s="1">
        <v>45652</v>
      </c>
      <c r="C727" t="s">
        <v>22</v>
      </c>
      <c r="D727" t="s">
        <v>40</v>
      </c>
      <c r="E727" t="s">
        <v>27</v>
      </c>
      <c r="F727" t="s">
        <v>15</v>
      </c>
      <c r="G727">
        <v>16</v>
      </c>
      <c r="H727" s="10">
        <v>67170</v>
      </c>
      <c r="I727">
        <v>20</v>
      </c>
      <c r="J727" s="10">
        <v>9954</v>
      </c>
      <c r="K727" s="13">
        <f xml:space="preserve"> Table2[[#This Row],[Profit]] / Table2[[#This Row],[Sales Amount]]</f>
        <v>0.14819115676641359</v>
      </c>
    </row>
    <row r="728" spans="1:11" hidden="1" x14ac:dyDescent="0.3">
      <c r="A728" t="s">
        <v>758</v>
      </c>
      <c r="B728" s="1">
        <v>45653</v>
      </c>
      <c r="C728" t="s">
        <v>12</v>
      </c>
      <c r="D728" t="s">
        <v>18</v>
      </c>
      <c r="E728" t="s">
        <v>27</v>
      </c>
      <c r="F728" t="s">
        <v>28</v>
      </c>
      <c r="G728">
        <v>2</v>
      </c>
      <c r="H728">
        <v>54528</v>
      </c>
      <c r="I728">
        <v>15</v>
      </c>
      <c r="J728">
        <v>6224</v>
      </c>
      <c r="K728">
        <f xml:space="preserve"> Table2[[#This Row],[Profit]] / Table2[[#This Row],[Sales Amount]]</f>
        <v>0.11414319248826291</v>
      </c>
    </row>
    <row r="729" spans="1:11" hidden="1" x14ac:dyDescent="0.3">
      <c r="A729" t="s">
        <v>759</v>
      </c>
      <c r="B729" s="1">
        <v>45654</v>
      </c>
      <c r="C729" t="s">
        <v>12</v>
      </c>
      <c r="D729" t="s">
        <v>13</v>
      </c>
      <c r="E729" t="s">
        <v>27</v>
      </c>
      <c r="F729" t="s">
        <v>52</v>
      </c>
      <c r="G729">
        <v>2</v>
      </c>
      <c r="H729">
        <v>71628</v>
      </c>
      <c r="I729">
        <v>20</v>
      </c>
      <c r="J729">
        <v>6335</v>
      </c>
      <c r="K729">
        <f xml:space="preserve"> Table2[[#This Row],[Profit]] / Table2[[#This Row],[Sales Amount]]</f>
        <v>8.8443066957055894E-2</v>
      </c>
    </row>
    <row r="730" spans="1:11" x14ac:dyDescent="0.3">
      <c r="A730" t="s">
        <v>760</v>
      </c>
      <c r="B730" s="1">
        <v>45655</v>
      </c>
      <c r="C730" t="s">
        <v>22</v>
      </c>
      <c r="D730" t="s">
        <v>40</v>
      </c>
      <c r="E730" t="s">
        <v>14</v>
      </c>
      <c r="F730" t="s">
        <v>34</v>
      </c>
      <c r="G730">
        <v>23</v>
      </c>
      <c r="H730" s="10">
        <v>18608</v>
      </c>
      <c r="I730">
        <v>5</v>
      </c>
      <c r="J730" s="10">
        <v>2082</v>
      </c>
      <c r="K730" s="13">
        <f xml:space="preserve"> Table2[[#This Row],[Profit]] / Table2[[#This Row],[Sales Amount]]</f>
        <v>0.11188736027515048</v>
      </c>
    </row>
    <row r="731" spans="1:11" hidden="1" x14ac:dyDescent="0.3">
      <c r="A731" t="s">
        <v>761</v>
      </c>
      <c r="B731" s="1">
        <v>45656</v>
      </c>
      <c r="C731" t="s">
        <v>17</v>
      </c>
      <c r="D731" t="s">
        <v>26</v>
      </c>
      <c r="E731" t="s">
        <v>19</v>
      </c>
      <c r="F731" t="s">
        <v>28</v>
      </c>
      <c r="G731">
        <v>8</v>
      </c>
      <c r="H731">
        <v>52995</v>
      </c>
      <c r="I731">
        <v>20</v>
      </c>
      <c r="J731">
        <v>12982</v>
      </c>
      <c r="K731">
        <f xml:space="preserve"> Table2[[#This Row],[Profit]] / Table2[[#This Row],[Sales Amount]]</f>
        <v>0.24496650627417682</v>
      </c>
    </row>
    <row r="732" spans="1:11" x14ac:dyDescent="0.3">
      <c r="A732" t="s">
        <v>762</v>
      </c>
      <c r="B732" s="1">
        <v>45657</v>
      </c>
      <c r="C732" t="s">
        <v>12</v>
      </c>
      <c r="D732" t="s">
        <v>40</v>
      </c>
      <c r="E732" t="s">
        <v>19</v>
      </c>
      <c r="F732" t="s">
        <v>28</v>
      </c>
      <c r="G732">
        <v>13</v>
      </c>
      <c r="H732" s="10">
        <v>57330</v>
      </c>
      <c r="I732">
        <v>0</v>
      </c>
      <c r="J732" s="10">
        <v>7580</v>
      </c>
      <c r="K732" s="13">
        <f xml:space="preserve"> Table2[[#This Row],[Profit]] / Table2[[#This Row],[Sales Amount]]</f>
        <v>0.13221698935984649</v>
      </c>
    </row>
    <row r="733" spans="1:11" hidden="1" x14ac:dyDescent="0.3">
      <c r="A733" t="s">
        <v>763</v>
      </c>
      <c r="B733" s="1">
        <v>45658</v>
      </c>
      <c r="C733" t="s">
        <v>22</v>
      </c>
      <c r="D733" t="s">
        <v>45</v>
      </c>
      <c r="E733" t="s">
        <v>27</v>
      </c>
      <c r="F733" t="s">
        <v>41</v>
      </c>
      <c r="G733">
        <v>10</v>
      </c>
      <c r="H733">
        <v>53009</v>
      </c>
      <c r="I733">
        <v>0</v>
      </c>
      <c r="J733">
        <v>7365</v>
      </c>
      <c r="K733">
        <f xml:space="preserve"> Table2[[#This Row],[Profit]] / Table2[[#This Row],[Sales Amount]]</f>
        <v>0.13893867079175234</v>
      </c>
    </row>
    <row r="734" spans="1:11" hidden="1" x14ac:dyDescent="0.3">
      <c r="A734" t="s">
        <v>764</v>
      </c>
      <c r="B734" s="1">
        <v>45659</v>
      </c>
      <c r="C734" t="s">
        <v>22</v>
      </c>
      <c r="D734" t="s">
        <v>18</v>
      </c>
      <c r="E734" t="s">
        <v>27</v>
      </c>
      <c r="F734" t="s">
        <v>28</v>
      </c>
      <c r="G734">
        <v>8</v>
      </c>
      <c r="H734">
        <v>66906</v>
      </c>
      <c r="I734">
        <v>0</v>
      </c>
      <c r="J734">
        <v>11060</v>
      </c>
      <c r="K734">
        <f xml:space="preserve"> Table2[[#This Row],[Profit]] / Table2[[#This Row],[Sales Amount]]</f>
        <v>0.16530654948734044</v>
      </c>
    </row>
    <row r="735" spans="1:11" hidden="1" x14ac:dyDescent="0.3">
      <c r="A735" t="s">
        <v>765</v>
      </c>
      <c r="B735" s="1">
        <v>45660</v>
      </c>
      <c r="C735" t="s">
        <v>17</v>
      </c>
      <c r="D735" t="s">
        <v>45</v>
      </c>
      <c r="E735" t="s">
        <v>19</v>
      </c>
      <c r="F735" t="s">
        <v>28</v>
      </c>
      <c r="G735">
        <v>4</v>
      </c>
      <c r="H735">
        <v>40019</v>
      </c>
      <c r="I735">
        <v>10</v>
      </c>
      <c r="J735">
        <v>9871</v>
      </c>
      <c r="K735">
        <f xml:space="preserve"> Table2[[#This Row],[Profit]] / Table2[[#This Row],[Sales Amount]]</f>
        <v>0.2466578375271746</v>
      </c>
    </row>
    <row r="736" spans="1:11" hidden="1" x14ac:dyDescent="0.3">
      <c r="A736" t="s">
        <v>766</v>
      </c>
      <c r="B736" s="1">
        <v>45661</v>
      </c>
      <c r="C736" t="s">
        <v>37</v>
      </c>
      <c r="D736" t="s">
        <v>45</v>
      </c>
      <c r="E736" t="s">
        <v>27</v>
      </c>
      <c r="F736" t="s">
        <v>15</v>
      </c>
      <c r="G736">
        <v>15</v>
      </c>
      <c r="H736">
        <v>50149</v>
      </c>
      <c r="I736">
        <v>10</v>
      </c>
      <c r="J736">
        <v>4930</v>
      </c>
      <c r="K736">
        <f xml:space="preserve"> Table2[[#This Row],[Profit]] / Table2[[#This Row],[Sales Amount]]</f>
        <v>9.8307045005882471E-2</v>
      </c>
    </row>
    <row r="737" spans="1:11" hidden="1" x14ac:dyDescent="0.3">
      <c r="A737" t="s">
        <v>767</v>
      </c>
      <c r="B737" s="1">
        <v>45662</v>
      </c>
      <c r="C737" t="s">
        <v>12</v>
      </c>
      <c r="D737" t="s">
        <v>26</v>
      </c>
      <c r="E737" t="s">
        <v>19</v>
      </c>
      <c r="F737" t="s">
        <v>31</v>
      </c>
      <c r="G737">
        <v>1</v>
      </c>
      <c r="H737">
        <v>35024</v>
      </c>
      <c r="I737">
        <v>10</v>
      </c>
      <c r="J737">
        <v>6523</v>
      </c>
      <c r="K737">
        <f xml:space="preserve"> Table2[[#This Row],[Profit]] / Table2[[#This Row],[Sales Amount]]</f>
        <v>0.18624371859296482</v>
      </c>
    </row>
    <row r="738" spans="1:11" hidden="1" x14ac:dyDescent="0.3">
      <c r="A738" t="s">
        <v>768</v>
      </c>
      <c r="B738" s="1">
        <v>45663</v>
      </c>
      <c r="C738" t="s">
        <v>17</v>
      </c>
      <c r="D738" t="s">
        <v>18</v>
      </c>
      <c r="E738" t="s">
        <v>14</v>
      </c>
      <c r="F738" t="s">
        <v>34</v>
      </c>
      <c r="G738">
        <v>11</v>
      </c>
      <c r="H738">
        <v>34385</v>
      </c>
      <c r="I738">
        <v>20</v>
      </c>
      <c r="J738">
        <v>6643</v>
      </c>
      <c r="K738">
        <f xml:space="preserve"> Table2[[#This Row],[Profit]] / Table2[[#This Row],[Sales Amount]]</f>
        <v>0.19319470699432892</v>
      </c>
    </row>
    <row r="739" spans="1:11" hidden="1" x14ac:dyDescent="0.3">
      <c r="A739" t="s">
        <v>769</v>
      </c>
      <c r="B739" s="1">
        <v>45664</v>
      </c>
      <c r="C739" t="s">
        <v>22</v>
      </c>
      <c r="D739" t="s">
        <v>18</v>
      </c>
      <c r="E739" t="s">
        <v>27</v>
      </c>
      <c r="F739" t="s">
        <v>34</v>
      </c>
      <c r="G739">
        <v>7</v>
      </c>
      <c r="H739">
        <v>44869</v>
      </c>
      <c r="I739">
        <v>10</v>
      </c>
      <c r="J739">
        <v>7693</v>
      </c>
      <c r="K739">
        <f xml:space="preserve"> Table2[[#This Row],[Profit]] / Table2[[#This Row],[Sales Amount]]</f>
        <v>0.17145467917716017</v>
      </c>
    </row>
    <row r="740" spans="1:11" hidden="1" x14ac:dyDescent="0.3">
      <c r="A740" t="s">
        <v>770</v>
      </c>
      <c r="B740" s="1">
        <v>45665</v>
      </c>
      <c r="C740" t="s">
        <v>22</v>
      </c>
      <c r="D740" t="s">
        <v>18</v>
      </c>
      <c r="E740" t="s">
        <v>19</v>
      </c>
      <c r="F740" t="s">
        <v>34</v>
      </c>
      <c r="G740">
        <v>17</v>
      </c>
      <c r="H740">
        <v>31176</v>
      </c>
      <c r="I740">
        <v>5</v>
      </c>
      <c r="J740">
        <v>2111</v>
      </c>
      <c r="K740">
        <f xml:space="preserve"> Table2[[#This Row],[Profit]] / Table2[[#This Row],[Sales Amount]]</f>
        <v>6.7712342827816269E-2</v>
      </c>
    </row>
    <row r="741" spans="1:11" hidden="1" x14ac:dyDescent="0.3">
      <c r="A741" t="s">
        <v>771</v>
      </c>
      <c r="B741" s="1">
        <v>45666</v>
      </c>
      <c r="C741" t="s">
        <v>17</v>
      </c>
      <c r="D741" t="s">
        <v>18</v>
      </c>
      <c r="E741" t="s">
        <v>27</v>
      </c>
      <c r="F741" t="s">
        <v>23</v>
      </c>
      <c r="G741">
        <v>20</v>
      </c>
      <c r="H741">
        <v>64593</v>
      </c>
      <c r="I741">
        <v>0</v>
      </c>
      <c r="J741">
        <v>11973</v>
      </c>
      <c r="K741">
        <f xml:space="preserve"> Table2[[#This Row],[Profit]] / Table2[[#This Row],[Sales Amount]]</f>
        <v>0.18536064279411082</v>
      </c>
    </row>
    <row r="742" spans="1:11" hidden="1" x14ac:dyDescent="0.3">
      <c r="A742" t="s">
        <v>772</v>
      </c>
      <c r="B742" s="1">
        <v>45667</v>
      </c>
      <c r="C742" t="s">
        <v>12</v>
      </c>
      <c r="D742" t="s">
        <v>18</v>
      </c>
      <c r="E742" t="s">
        <v>19</v>
      </c>
      <c r="F742" t="s">
        <v>20</v>
      </c>
      <c r="G742">
        <v>24</v>
      </c>
      <c r="H742">
        <v>48264</v>
      </c>
      <c r="I742">
        <v>20</v>
      </c>
      <c r="J742">
        <v>3031</v>
      </c>
      <c r="K742">
        <f xml:space="preserve"> Table2[[#This Row],[Profit]] / Table2[[#This Row],[Sales Amount]]</f>
        <v>6.2800430963036627E-2</v>
      </c>
    </row>
    <row r="743" spans="1:11" hidden="1" x14ac:dyDescent="0.3">
      <c r="A743" t="s">
        <v>773</v>
      </c>
      <c r="B743" s="1">
        <v>45668</v>
      </c>
      <c r="C743" t="s">
        <v>37</v>
      </c>
      <c r="D743" t="s">
        <v>26</v>
      </c>
      <c r="E743" t="s">
        <v>19</v>
      </c>
      <c r="F743" t="s">
        <v>31</v>
      </c>
      <c r="G743">
        <v>18</v>
      </c>
      <c r="H743">
        <v>51299</v>
      </c>
      <c r="I743">
        <v>0</v>
      </c>
      <c r="J743">
        <v>8681</v>
      </c>
      <c r="K743">
        <f xml:space="preserve"> Table2[[#This Row],[Profit]] / Table2[[#This Row],[Sales Amount]]</f>
        <v>0.16922357160958304</v>
      </c>
    </row>
    <row r="744" spans="1:11" x14ac:dyDescent="0.3">
      <c r="A744" t="s">
        <v>774</v>
      </c>
      <c r="B744" s="1">
        <v>45669</v>
      </c>
      <c r="C744" t="s">
        <v>37</v>
      </c>
      <c r="D744" t="s">
        <v>40</v>
      </c>
      <c r="E744" t="s">
        <v>27</v>
      </c>
      <c r="F744" t="s">
        <v>34</v>
      </c>
      <c r="G744">
        <v>22</v>
      </c>
      <c r="H744" s="10">
        <v>72807</v>
      </c>
      <c r="I744">
        <v>10</v>
      </c>
      <c r="J744" s="10">
        <v>14409</v>
      </c>
      <c r="K744" s="13">
        <f xml:space="preserve"> Table2[[#This Row],[Profit]] / Table2[[#This Row],[Sales Amount]]</f>
        <v>0.19790679467633607</v>
      </c>
    </row>
    <row r="745" spans="1:11" hidden="1" x14ac:dyDescent="0.3">
      <c r="A745" t="s">
        <v>775</v>
      </c>
      <c r="B745" s="1">
        <v>45670</v>
      </c>
      <c r="C745" t="s">
        <v>22</v>
      </c>
      <c r="D745" t="s">
        <v>45</v>
      </c>
      <c r="E745" t="s">
        <v>14</v>
      </c>
      <c r="F745" t="s">
        <v>28</v>
      </c>
      <c r="G745">
        <v>22</v>
      </c>
      <c r="H745">
        <v>32423</v>
      </c>
      <c r="I745">
        <v>20</v>
      </c>
      <c r="J745">
        <v>2989</v>
      </c>
      <c r="K745">
        <f xml:space="preserve"> Table2[[#This Row],[Profit]] / Table2[[#This Row],[Sales Amount]]</f>
        <v>9.2187644573296729E-2</v>
      </c>
    </row>
    <row r="746" spans="1:11" hidden="1" x14ac:dyDescent="0.3">
      <c r="A746" t="s">
        <v>776</v>
      </c>
      <c r="B746" s="1">
        <v>45671</v>
      </c>
      <c r="C746" t="s">
        <v>12</v>
      </c>
      <c r="D746" t="s">
        <v>18</v>
      </c>
      <c r="E746" t="s">
        <v>19</v>
      </c>
      <c r="F746" t="s">
        <v>28</v>
      </c>
      <c r="G746">
        <v>12</v>
      </c>
      <c r="H746">
        <v>48074</v>
      </c>
      <c r="I746">
        <v>15</v>
      </c>
      <c r="J746">
        <v>10495</v>
      </c>
      <c r="K746">
        <f xml:space="preserve"> Table2[[#This Row],[Profit]] / Table2[[#This Row],[Sales Amount]]</f>
        <v>0.2183092732038108</v>
      </c>
    </row>
    <row r="747" spans="1:11" x14ac:dyDescent="0.3">
      <c r="A747" t="s">
        <v>777</v>
      </c>
      <c r="B747" s="1">
        <v>45672</v>
      </c>
      <c r="C747" t="s">
        <v>37</v>
      </c>
      <c r="D747" t="s">
        <v>40</v>
      </c>
      <c r="E747" t="s">
        <v>19</v>
      </c>
      <c r="F747" t="s">
        <v>34</v>
      </c>
      <c r="G747">
        <v>9</v>
      </c>
      <c r="H747" s="10">
        <v>43891</v>
      </c>
      <c r="I747">
        <v>5</v>
      </c>
      <c r="J747" s="10">
        <v>2461</v>
      </c>
      <c r="K747" s="13">
        <f xml:space="preserve"> Table2[[#This Row],[Profit]] / Table2[[#This Row],[Sales Amount]]</f>
        <v>5.6070720648880183E-2</v>
      </c>
    </row>
    <row r="748" spans="1:11" x14ac:dyDescent="0.3">
      <c r="A748" t="s">
        <v>778</v>
      </c>
      <c r="B748" s="1">
        <v>45673</v>
      </c>
      <c r="C748" t="s">
        <v>12</v>
      </c>
      <c r="D748" t="s">
        <v>40</v>
      </c>
      <c r="E748" t="s">
        <v>19</v>
      </c>
      <c r="F748" t="s">
        <v>41</v>
      </c>
      <c r="G748">
        <v>5</v>
      </c>
      <c r="H748" s="10">
        <v>54164</v>
      </c>
      <c r="I748">
        <v>10</v>
      </c>
      <c r="J748" s="10">
        <v>11849</v>
      </c>
      <c r="K748" s="13">
        <f xml:space="preserve"> Table2[[#This Row],[Profit]] / Table2[[#This Row],[Sales Amount]]</f>
        <v>0.21876153902961376</v>
      </c>
    </row>
    <row r="749" spans="1:11" hidden="1" x14ac:dyDescent="0.3">
      <c r="A749" t="s">
        <v>779</v>
      </c>
      <c r="B749" s="1">
        <v>45674</v>
      </c>
      <c r="C749" t="s">
        <v>12</v>
      </c>
      <c r="D749" t="s">
        <v>45</v>
      </c>
      <c r="E749" t="s">
        <v>14</v>
      </c>
      <c r="F749" t="s">
        <v>34</v>
      </c>
      <c r="G749">
        <v>10</v>
      </c>
      <c r="H749">
        <v>67884</v>
      </c>
      <c r="I749">
        <v>10</v>
      </c>
      <c r="J749">
        <v>9643</v>
      </c>
      <c r="K749">
        <f xml:space="preserve"> Table2[[#This Row],[Profit]] / Table2[[#This Row],[Sales Amount]]</f>
        <v>0.14205114607271227</v>
      </c>
    </row>
    <row r="750" spans="1:11" hidden="1" x14ac:dyDescent="0.3">
      <c r="A750" t="s">
        <v>780</v>
      </c>
      <c r="B750" s="1">
        <v>45675</v>
      </c>
      <c r="C750" t="s">
        <v>22</v>
      </c>
      <c r="D750" t="s">
        <v>26</v>
      </c>
      <c r="E750" t="s">
        <v>14</v>
      </c>
      <c r="F750" t="s">
        <v>28</v>
      </c>
      <c r="G750">
        <v>4</v>
      </c>
      <c r="H750">
        <v>31527</v>
      </c>
      <c r="I750">
        <v>5</v>
      </c>
      <c r="J750">
        <v>2948</v>
      </c>
      <c r="K750">
        <f xml:space="preserve"> Table2[[#This Row],[Profit]] / Table2[[#This Row],[Sales Amount]]</f>
        <v>9.3507152599359281E-2</v>
      </c>
    </row>
    <row r="751" spans="1:11" hidden="1" x14ac:dyDescent="0.3">
      <c r="A751" t="s">
        <v>781</v>
      </c>
      <c r="B751" s="1">
        <v>45676</v>
      </c>
      <c r="C751" t="s">
        <v>37</v>
      </c>
      <c r="D751" t="s">
        <v>30</v>
      </c>
      <c r="E751" t="s">
        <v>27</v>
      </c>
      <c r="F751" t="s">
        <v>23</v>
      </c>
      <c r="G751">
        <v>5</v>
      </c>
      <c r="H751">
        <v>35964</v>
      </c>
      <c r="I751">
        <v>5</v>
      </c>
      <c r="J751">
        <v>2760</v>
      </c>
      <c r="K751">
        <f xml:space="preserve"> Table2[[#This Row],[Profit]] / Table2[[#This Row],[Sales Amount]]</f>
        <v>7.6743410076743415E-2</v>
      </c>
    </row>
    <row r="752" spans="1:11" hidden="1" x14ac:dyDescent="0.3">
      <c r="A752" t="s">
        <v>782</v>
      </c>
      <c r="B752" s="1">
        <v>45677</v>
      </c>
      <c r="C752" t="s">
        <v>17</v>
      </c>
      <c r="D752" t="s">
        <v>30</v>
      </c>
      <c r="E752" t="s">
        <v>14</v>
      </c>
      <c r="F752" t="s">
        <v>52</v>
      </c>
      <c r="G752">
        <v>10</v>
      </c>
      <c r="H752">
        <v>34985</v>
      </c>
      <c r="I752">
        <v>15</v>
      </c>
      <c r="J752">
        <v>8419</v>
      </c>
      <c r="K752">
        <f xml:space="preserve"> Table2[[#This Row],[Profit]] / Table2[[#This Row],[Sales Amount]]</f>
        <v>0.2406459911390596</v>
      </c>
    </row>
    <row r="753" spans="1:11" x14ac:dyDescent="0.3">
      <c r="A753" t="s">
        <v>783</v>
      </c>
      <c r="B753" s="1">
        <v>45678</v>
      </c>
      <c r="C753" t="s">
        <v>22</v>
      </c>
      <c r="D753" t="s">
        <v>40</v>
      </c>
      <c r="E753" t="s">
        <v>27</v>
      </c>
      <c r="F753" t="s">
        <v>52</v>
      </c>
      <c r="G753">
        <v>11</v>
      </c>
      <c r="H753" s="10">
        <v>19956</v>
      </c>
      <c r="I753">
        <v>10</v>
      </c>
      <c r="J753" s="10">
        <v>1287</v>
      </c>
      <c r="K753" s="13">
        <f xml:space="preserve"> Table2[[#This Row],[Profit]] / Table2[[#This Row],[Sales Amount]]</f>
        <v>6.4491882140709555E-2</v>
      </c>
    </row>
    <row r="754" spans="1:11" hidden="1" x14ac:dyDescent="0.3">
      <c r="A754" t="s">
        <v>784</v>
      </c>
      <c r="B754" s="1">
        <v>45679</v>
      </c>
      <c r="C754" t="s">
        <v>37</v>
      </c>
      <c r="D754" t="s">
        <v>13</v>
      </c>
      <c r="E754" t="s">
        <v>27</v>
      </c>
      <c r="F754" t="s">
        <v>31</v>
      </c>
      <c r="G754">
        <v>21</v>
      </c>
      <c r="H754">
        <v>36054</v>
      </c>
      <c r="I754">
        <v>10</v>
      </c>
      <c r="J754">
        <v>3238</v>
      </c>
      <c r="K754">
        <f xml:space="preserve"> Table2[[#This Row],[Profit]] / Table2[[#This Row],[Sales Amount]]</f>
        <v>8.9809729849669936E-2</v>
      </c>
    </row>
    <row r="755" spans="1:11" hidden="1" x14ac:dyDescent="0.3">
      <c r="A755" t="s">
        <v>785</v>
      </c>
      <c r="B755" s="1">
        <v>45680</v>
      </c>
      <c r="C755" t="s">
        <v>37</v>
      </c>
      <c r="D755" t="s">
        <v>13</v>
      </c>
      <c r="E755" t="s">
        <v>14</v>
      </c>
      <c r="F755" t="s">
        <v>31</v>
      </c>
      <c r="G755">
        <v>24</v>
      </c>
      <c r="H755">
        <v>47422</v>
      </c>
      <c r="I755">
        <v>0</v>
      </c>
      <c r="J755">
        <v>5669</v>
      </c>
      <c r="K755">
        <f xml:space="preserve"> Table2[[#This Row],[Profit]] / Table2[[#This Row],[Sales Amount]]</f>
        <v>0.11954367171355067</v>
      </c>
    </row>
    <row r="756" spans="1:11" hidden="1" x14ac:dyDescent="0.3">
      <c r="A756" t="s">
        <v>786</v>
      </c>
      <c r="B756" s="1">
        <v>45681</v>
      </c>
      <c r="C756" t="s">
        <v>37</v>
      </c>
      <c r="D756" t="s">
        <v>45</v>
      </c>
      <c r="E756" t="s">
        <v>27</v>
      </c>
      <c r="F756" t="s">
        <v>34</v>
      </c>
      <c r="G756">
        <v>10</v>
      </c>
      <c r="H756">
        <v>13909</v>
      </c>
      <c r="I756">
        <v>20</v>
      </c>
      <c r="J756">
        <v>2420</v>
      </c>
      <c r="K756">
        <f xml:space="preserve"> Table2[[#This Row],[Profit]] / Table2[[#This Row],[Sales Amount]]</f>
        <v>0.17398806528147243</v>
      </c>
    </row>
    <row r="757" spans="1:11" hidden="1" x14ac:dyDescent="0.3">
      <c r="A757" t="s">
        <v>787</v>
      </c>
      <c r="B757" s="1">
        <v>45682</v>
      </c>
      <c r="C757" t="s">
        <v>37</v>
      </c>
      <c r="D757" t="s">
        <v>30</v>
      </c>
      <c r="E757" t="s">
        <v>14</v>
      </c>
      <c r="F757" t="s">
        <v>15</v>
      </c>
      <c r="G757">
        <v>8</v>
      </c>
      <c r="H757">
        <v>69827</v>
      </c>
      <c r="I757">
        <v>20</v>
      </c>
      <c r="J757">
        <v>11099</v>
      </c>
      <c r="K757">
        <f xml:space="preserve"> Table2[[#This Row],[Profit]] / Table2[[#This Row],[Sales Amount]]</f>
        <v>0.158949976370172</v>
      </c>
    </row>
    <row r="758" spans="1:11" x14ac:dyDescent="0.3">
      <c r="A758" t="s">
        <v>788</v>
      </c>
      <c r="B758" s="1">
        <v>45683</v>
      </c>
      <c r="C758" t="s">
        <v>37</v>
      </c>
      <c r="D758" t="s">
        <v>40</v>
      </c>
      <c r="E758" t="s">
        <v>27</v>
      </c>
      <c r="F758" t="s">
        <v>34</v>
      </c>
      <c r="G758">
        <v>2</v>
      </c>
      <c r="H758" s="10">
        <v>37139</v>
      </c>
      <c r="I758">
        <v>0</v>
      </c>
      <c r="J758" s="10">
        <v>2790</v>
      </c>
      <c r="K758" s="13">
        <f xml:space="preserve"> Table2[[#This Row],[Profit]] / Table2[[#This Row],[Sales Amount]]</f>
        <v>7.5123185869301806E-2</v>
      </c>
    </row>
    <row r="759" spans="1:11" hidden="1" x14ac:dyDescent="0.3">
      <c r="A759" t="s">
        <v>789</v>
      </c>
      <c r="B759" s="1">
        <v>45684</v>
      </c>
      <c r="C759" t="s">
        <v>12</v>
      </c>
      <c r="D759" t="s">
        <v>26</v>
      </c>
      <c r="E759" t="s">
        <v>14</v>
      </c>
      <c r="F759" t="s">
        <v>41</v>
      </c>
      <c r="G759">
        <v>23</v>
      </c>
      <c r="H759">
        <v>64127</v>
      </c>
      <c r="I759">
        <v>20</v>
      </c>
      <c r="J759">
        <v>6922</v>
      </c>
      <c r="K759">
        <f xml:space="preserve"> Table2[[#This Row],[Profit]] / Table2[[#This Row],[Sales Amount]]</f>
        <v>0.10794205248959096</v>
      </c>
    </row>
    <row r="760" spans="1:11" hidden="1" x14ac:dyDescent="0.3">
      <c r="A760" t="s">
        <v>790</v>
      </c>
      <c r="B760" s="1">
        <v>45685</v>
      </c>
      <c r="C760" t="s">
        <v>22</v>
      </c>
      <c r="D760" t="s">
        <v>30</v>
      </c>
      <c r="E760" t="s">
        <v>14</v>
      </c>
      <c r="F760" t="s">
        <v>34</v>
      </c>
      <c r="G760">
        <v>8</v>
      </c>
      <c r="H760">
        <v>20192</v>
      </c>
      <c r="I760">
        <v>5</v>
      </c>
      <c r="J760">
        <v>1973</v>
      </c>
      <c r="K760">
        <f xml:space="preserve"> Table2[[#This Row],[Profit]] / Table2[[#This Row],[Sales Amount]]</f>
        <v>9.7711965134706813E-2</v>
      </c>
    </row>
    <row r="761" spans="1:11" x14ac:dyDescent="0.3">
      <c r="A761" t="s">
        <v>791</v>
      </c>
      <c r="B761" s="1">
        <v>45686</v>
      </c>
      <c r="C761" t="s">
        <v>12</v>
      </c>
      <c r="D761" t="s">
        <v>40</v>
      </c>
      <c r="E761" t="s">
        <v>27</v>
      </c>
      <c r="F761" t="s">
        <v>31</v>
      </c>
      <c r="G761">
        <v>16</v>
      </c>
      <c r="H761" s="10">
        <v>54700</v>
      </c>
      <c r="I761">
        <v>20</v>
      </c>
      <c r="J761" s="10">
        <v>5071</v>
      </c>
      <c r="K761" s="13">
        <f xml:space="preserve"> Table2[[#This Row],[Profit]] / Table2[[#This Row],[Sales Amount]]</f>
        <v>9.2705667276051187E-2</v>
      </c>
    </row>
    <row r="762" spans="1:11" x14ac:dyDescent="0.3">
      <c r="A762" t="s">
        <v>792</v>
      </c>
      <c r="B762" s="1">
        <v>45687</v>
      </c>
      <c r="C762" t="s">
        <v>17</v>
      </c>
      <c r="D762" t="s">
        <v>40</v>
      </c>
      <c r="E762" t="s">
        <v>19</v>
      </c>
      <c r="F762" t="s">
        <v>52</v>
      </c>
      <c r="G762">
        <v>22</v>
      </c>
      <c r="H762" s="10">
        <v>57915</v>
      </c>
      <c r="I762">
        <v>20</v>
      </c>
      <c r="J762" s="10">
        <v>7658</v>
      </c>
      <c r="K762" s="13">
        <f xml:space="preserve"> Table2[[#This Row],[Profit]] / Table2[[#This Row],[Sales Amount]]</f>
        <v>0.13222826556159889</v>
      </c>
    </row>
    <row r="763" spans="1:11" hidden="1" x14ac:dyDescent="0.3">
      <c r="A763" t="s">
        <v>793</v>
      </c>
      <c r="B763" s="1">
        <v>45688</v>
      </c>
      <c r="C763" t="s">
        <v>37</v>
      </c>
      <c r="D763" t="s">
        <v>18</v>
      </c>
      <c r="E763" t="s">
        <v>27</v>
      </c>
      <c r="F763" t="s">
        <v>28</v>
      </c>
      <c r="G763">
        <v>5</v>
      </c>
      <c r="H763">
        <v>18574</v>
      </c>
      <c r="I763">
        <v>0</v>
      </c>
      <c r="J763">
        <v>3544</v>
      </c>
      <c r="K763">
        <f xml:space="preserve"> Table2[[#This Row],[Profit]] / Table2[[#This Row],[Sales Amount]]</f>
        <v>0.19080435016689998</v>
      </c>
    </row>
    <row r="764" spans="1:11" hidden="1" x14ac:dyDescent="0.3">
      <c r="A764" t="s">
        <v>794</v>
      </c>
      <c r="B764" s="1">
        <v>45689</v>
      </c>
      <c r="C764" t="s">
        <v>22</v>
      </c>
      <c r="D764" t="s">
        <v>26</v>
      </c>
      <c r="E764" t="s">
        <v>14</v>
      </c>
      <c r="F764" t="s">
        <v>34</v>
      </c>
      <c r="G764">
        <v>3</v>
      </c>
      <c r="H764">
        <v>16049</v>
      </c>
      <c r="I764">
        <v>15</v>
      </c>
      <c r="J764">
        <v>1500</v>
      </c>
      <c r="K764">
        <f xml:space="preserve"> Table2[[#This Row],[Profit]] / Table2[[#This Row],[Sales Amount]]</f>
        <v>9.3463767212910456E-2</v>
      </c>
    </row>
    <row r="765" spans="1:11" hidden="1" x14ac:dyDescent="0.3">
      <c r="A765" t="s">
        <v>795</v>
      </c>
      <c r="B765" s="1">
        <v>45690</v>
      </c>
      <c r="C765" t="s">
        <v>37</v>
      </c>
      <c r="D765" t="s">
        <v>18</v>
      </c>
      <c r="E765" t="s">
        <v>19</v>
      </c>
      <c r="F765" t="s">
        <v>28</v>
      </c>
      <c r="G765">
        <v>12</v>
      </c>
      <c r="H765">
        <v>30463</v>
      </c>
      <c r="I765">
        <v>20</v>
      </c>
      <c r="J765">
        <v>3757</v>
      </c>
      <c r="K765">
        <f xml:space="preserve"> Table2[[#This Row],[Profit]] / Table2[[#This Row],[Sales Amount]]</f>
        <v>0.12332994124019302</v>
      </c>
    </row>
    <row r="766" spans="1:11" hidden="1" x14ac:dyDescent="0.3">
      <c r="A766" t="s">
        <v>796</v>
      </c>
      <c r="B766" s="1">
        <v>45691</v>
      </c>
      <c r="C766" t="s">
        <v>22</v>
      </c>
      <c r="D766" t="s">
        <v>45</v>
      </c>
      <c r="E766" t="s">
        <v>27</v>
      </c>
      <c r="F766" t="s">
        <v>28</v>
      </c>
      <c r="G766">
        <v>13</v>
      </c>
      <c r="H766">
        <v>52765</v>
      </c>
      <c r="I766">
        <v>20</v>
      </c>
      <c r="J766">
        <v>6763</v>
      </c>
      <c r="K766">
        <f xml:space="preserve"> Table2[[#This Row],[Profit]] / Table2[[#This Row],[Sales Amount]]</f>
        <v>0.12817208376764902</v>
      </c>
    </row>
    <row r="767" spans="1:11" hidden="1" x14ac:dyDescent="0.3">
      <c r="A767" t="s">
        <v>797</v>
      </c>
      <c r="B767" s="1">
        <v>45692</v>
      </c>
      <c r="C767" t="s">
        <v>12</v>
      </c>
      <c r="D767" t="s">
        <v>18</v>
      </c>
      <c r="E767" t="s">
        <v>27</v>
      </c>
      <c r="F767" t="s">
        <v>15</v>
      </c>
      <c r="G767">
        <v>13</v>
      </c>
      <c r="H767">
        <v>16561</v>
      </c>
      <c r="I767">
        <v>15</v>
      </c>
      <c r="J767">
        <v>4062</v>
      </c>
      <c r="K767">
        <f xml:space="preserve"> Table2[[#This Row],[Profit]] / Table2[[#This Row],[Sales Amount]]</f>
        <v>0.24527504377754966</v>
      </c>
    </row>
    <row r="768" spans="1:11" hidden="1" x14ac:dyDescent="0.3">
      <c r="A768" t="s">
        <v>798</v>
      </c>
      <c r="B768" s="1">
        <v>45693</v>
      </c>
      <c r="C768" t="s">
        <v>22</v>
      </c>
      <c r="D768" t="s">
        <v>18</v>
      </c>
      <c r="E768" t="s">
        <v>27</v>
      </c>
      <c r="F768" t="s">
        <v>28</v>
      </c>
      <c r="G768">
        <v>10</v>
      </c>
      <c r="H768">
        <v>58726</v>
      </c>
      <c r="I768">
        <v>0</v>
      </c>
      <c r="J768">
        <v>14149</v>
      </c>
      <c r="K768">
        <f xml:space="preserve"> Table2[[#This Row],[Profit]] / Table2[[#This Row],[Sales Amount]]</f>
        <v>0.24093246602867555</v>
      </c>
    </row>
    <row r="769" spans="1:11" hidden="1" x14ac:dyDescent="0.3">
      <c r="A769" t="s">
        <v>799</v>
      </c>
      <c r="B769" s="1">
        <v>45694</v>
      </c>
      <c r="C769" t="s">
        <v>17</v>
      </c>
      <c r="D769" t="s">
        <v>30</v>
      </c>
      <c r="E769" t="s">
        <v>19</v>
      </c>
      <c r="F769" t="s">
        <v>52</v>
      </c>
      <c r="G769">
        <v>4</v>
      </c>
      <c r="H769">
        <v>29310</v>
      </c>
      <c r="I769">
        <v>15</v>
      </c>
      <c r="J769">
        <v>6155</v>
      </c>
      <c r="K769">
        <f xml:space="preserve"> Table2[[#This Row],[Profit]] / Table2[[#This Row],[Sales Amount]]</f>
        <v>0.20999658819515524</v>
      </c>
    </row>
    <row r="770" spans="1:11" hidden="1" x14ac:dyDescent="0.3">
      <c r="A770" t="s">
        <v>800</v>
      </c>
      <c r="B770" s="1">
        <v>45695</v>
      </c>
      <c r="C770" t="s">
        <v>17</v>
      </c>
      <c r="D770" t="s">
        <v>13</v>
      </c>
      <c r="E770" t="s">
        <v>14</v>
      </c>
      <c r="F770" t="s">
        <v>23</v>
      </c>
      <c r="G770">
        <v>9</v>
      </c>
      <c r="H770">
        <v>60506</v>
      </c>
      <c r="I770">
        <v>0</v>
      </c>
      <c r="J770">
        <v>5949</v>
      </c>
      <c r="K770">
        <f xml:space="preserve"> Table2[[#This Row],[Profit]] / Table2[[#This Row],[Sales Amount]]</f>
        <v>9.8320827686510431E-2</v>
      </c>
    </row>
    <row r="771" spans="1:11" x14ac:dyDescent="0.3">
      <c r="A771" t="s">
        <v>801</v>
      </c>
      <c r="B771" s="1">
        <v>45696</v>
      </c>
      <c r="C771" t="s">
        <v>22</v>
      </c>
      <c r="D771" t="s">
        <v>40</v>
      </c>
      <c r="E771" t="s">
        <v>27</v>
      </c>
      <c r="F771" t="s">
        <v>23</v>
      </c>
      <c r="G771">
        <v>22</v>
      </c>
      <c r="H771" s="10">
        <v>23300</v>
      </c>
      <c r="I771">
        <v>5</v>
      </c>
      <c r="J771" s="10">
        <v>1482</v>
      </c>
      <c r="K771" s="13">
        <f xml:space="preserve"> Table2[[#This Row],[Profit]] / Table2[[#This Row],[Sales Amount]]</f>
        <v>6.3605150214592274E-2</v>
      </c>
    </row>
    <row r="772" spans="1:11" hidden="1" x14ac:dyDescent="0.3">
      <c r="A772" t="s">
        <v>802</v>
      </c>
      <c r="B772" s="1">
        <v>45697</v>
      </c>
      <c r="C772" t="s">
        <v>22</v>
      </c>
      <c r="D772" t="s">
        <v>26</v>
      </c>
      <c r="E772" t="s">
        <v>27</v>
      </c>
      <c r="F772" t="s">
        <v>20</v>
      </c>
      <c r="G772">
        <v>24</v>
      </c>
      <c r="H772">
        <v>69960</v>
      </c>
      <c r="I772">
        <v>0</v>
      </c>
      <c r="J772">
        <v>7932</v>
      </c>
      <c r="K772">
        <f xml:space="preserve"> Table2[[#This Row],[Profit]] / Table2[[#This Row],[Sales Amount]]</f>
        <v>0.11337907375643225</v>
      </c>
    </row>
    <row r="773" spans="1:11" hidden="1" x14ac:dyDescent="0.3">
      <c r="A773" t="s">
        <v>803</v>
      </c>
      <c r="B773" s="1">
        <v>45698</v>
      </c>
      <c r="C773" t="s">
        <v>22</v>
      </c>
      <c r="D773" t="s">
        <v>18</v>
      </c>
      <c r="E773" t="s">
        <v>27</v>
      </c>
      <c r="F773" t="s">
        <v>41</v>
      </c>
      <c r="G773">
        <v>23</v>
      </c>
      <c r="H773">
        <v>58267</v>
      </c>
      <c r="I773">
        <v>5</v>
      </c>
      <c r="J773">
        <v>6022</v>
      </c>
      <c r="K773">
        <f xml:space="preserve"> Table2[[#This Row],[Profit]] / Table2[[#This Row],[Sales Amount]]</f>
        <v>0.10335181148849262</v>
      </c>
    </row>
    <row r="774" spans="1:11" hidden="1" x14ac:dyDescent="0.3">
      <c r="A774" t="s">
        <v>804</v>
      </c>
      <c r="B774" s="1">
        <v>45699</v>
      </c>
      <c r="C774" t="s">
        <v>22</v>
      </c>
      <c r="D774" t="s">
        <v>26</v>
      </c>
      <c r="E774" t="s">
        <v>27</v>
      </c>
      <c r="F774" t="s">
        <v>34</v>
      </c>
      <c r="G774">
        <v>2</v>
      </c>
      <c r="H774">
        <v>28554</v>
      </c>
      <c r="I774">
        <v>5</v>
      </c>
      <c r="J774">
        <v>4316</v>
      </c>
      <c r="K774">
        <f xml:space="preserve"> Table2[[#This Row],[Profit]] / Table2[[#This Row],[Sales Amount]]</f>
        <v>0.15115220284373468</v>
      </c>
    </row>
    <row r="775" spans="1:11" hidden="1" x14ac:dyDescent="0.3">
      <c r="A775" t="s">
        <v>805</v>
      </c>
      <c r="B775" s="1">
        <v>45700</v>
      </c>
      <c r="C775" t="s">
        <v>17</v>
      </c>
      <c r="D775" t="s">
        <v>13</v>
      </c>
      <c r="E775" t="s">
        <v>27</v>
      </c>
      <c r="F775" t="s">
        <v>41</v>
      </c>
      <c r="G775">
        <v>19</v>
      </c>
      <c r="H775">
        <v>45897</v>
      </c>
      <c r="I775">
        <v>0</v>
      </c>
      <c r="J775">
        <v>9433</v>
      </c>
      <c r="K775">
        <f xml:space="preserve"> Table2[[#This Row],[Profit]] / Table2[[#This Row],[Sales Amount]]</f>
        <v>0.20552541560450574</v>
      </c>
    </row>
    <row r="776" spans="1:11" hidden="1" x14ac:dyDescent="0.3">
      <c r="A776" t="s">
        <v>806</v>
      </c>
      <c r="B776" s="1">
        <v>45701</v>
      </c>
      <c r="C776" t="s">
        <v>37</v>
      </c>
      <c r="D776" t="s">
        <v>13</v>
      </c>
      <c r="E776" t="s">
        <v>14</v>
      </c>
      <c r="F776" t="s">
        <v>52</v>
      </c>
      <c r="G776">
        <v>1</v>
      </c>
      <c r="H776">
        <v>13733</v>
      </c>
      <c r="I776">
        <v>10</v>
      </c>
      <c r="J776">
        <v>3044</v>
      </c>
      <c r="K776">
        <f xml:space="preserve"> Table2[[#This Row],[Profit]] / Table2[[#This Row],[Sales Amount]]</f>
        <v>0.22165586543362703</v>
      </c>
    </row>
    <row r="777" spans="1:11" hidden="1" x14ac:dyDescent="0.3">
      <c r="A777" t="s">
        <v>807</v>
      </c>
      <c r="B777" s="1">
        <v>45702</v>
      </c>
      <c r="C777" t="s">
        <v>22</v>
      </c>
      <c r="D777" t="s">
        <v>18</v>
      </c>
      <c r="E777" t="s">
        <v>14</v>
      </c>
      <c r="F777" t="s">
        <v>28</v>
      </c>
      <c r="G777">
        <v>7</v>
      </c>
      <c r="H777">
        <v>25568</v>
      </c>
      <c r="I777">
        <v>0</v>
      </c>
      <c r="J777">
        <v>5598</v>
      </c>
      <c r="K777">
        <f xml:space="preserve"> Table2[[#This Row],[Profit]] / Table2[[#This Row],[Sales Amount]]</f>
        <v>0.21894555694618273</v>
      </c>
    </row>
    <row r="778" spans="1:11" hidden="1" x14ac:dyDescent="0.3">
      <c r="A778" t="s">
        <v>808</v>
      </c>
      <c r="B778" s="1">
        <v>45703</v>
      </c>
      <c r="C778" t="s">
        <v>22</v>
      </c>
      <c r="D778" t="s">
        <v>45</v>
      </c>
      <c r="E778" t="s">
        <v>27</v>
      </c>
      <c r="F778" t="s">
        <v>23</v>
      </c>
      <c r="G778">
        <v>17</v>
      </c>
      <c r="H778">
        <v>66227</v>
      </c>
      <c r="I778">
        <v>20</v>
      </c>
      <c r="J778">
        <v>8075</v>
      </c>
      <c r="K778">
        <f xml:space="preserve"> Table2[[#This Row],[Profit]] / Table2[[#This Row],[Sales Amount]]</f>
        <v>0.121929122563305</v>
      </c>
    </row>
    <row r="779" spans="1:11" hidden="1" x14ac:dyDescent="0.3">
      <c r="A779" t="s">
        <v>809</v>
      </c>
      <c r="B779" s="1">
        <v>45704</v>
      </c>
      <c r="C779" t="s">
        <v>17</v>
      </c>
      <c r="D779" t="s">
        <v>18</v>
      </c>
      <c r="E779" t="s">
        <v>19</v>
      </c>
      <c r="F779" t="s">
        <v>41</v>
      </c>
      <c r="G779">
        <v>3</v>
      </c>
      <c r="H779">
        <v>70953</v>
      </c>
      <c r="I779">
        <v>20</v>
      </c>
      <c r="J779">
        <v>13299</v>
      </c>
      <c r="K779">
        <f xml:space="preserve"> Table2[[#This Row],[Profit]] / Table2[[#This Row],[Sales Amount]]</f>
        <v>0.18743393514016321</v>
      </c>
    </row>
    <row r="780" spans="1:11" hidden="1" x14ac:dyDescent="0.3">
      <c r="A780" t="s">
        <v>810</v>
      </c>
      <c r="B780" s="1">
        <v>45705</v>
      </c>
      <c r="C780" t="s">
        <v>17</v>
      </c>
      <c r="D780" t="s">
        <v>30</v>
      </c>
      <c r="E780" t="s">
        <v>14</v>
      </c>
      <c r="F780" t="s">
        <v>52</v>
      </c>
      <c r="G780">
        <v>20</v>
      </c>
      <c r="H780">
        <v>26332</v>
      </c>
      <c r="I780">
        <v>10</v>
      </c>
      <c r="J780">
        <v>2964</v>
      </c>
      <c r="K780">
        <f xml:space="preserve"> Table2[[#This Row],[Profit]] / Table2[[#This Row],[Sales Amount]]</f>
        <v>0.11256266140057725</v>
      </c>
    </row>
    <row r="781" spans="1:11" x14ac:dyDescent="0.3">
      <c r="A781" t="s">
        <v>811</v>
      </c>
      <c r="B781" s="1">
        <v>45706</v>
      </c>
      <c r="C781" t="s">
        <v>12</v>
      </c>
      <c r="D781" t="s">
        <v>40</v>
      </c>
      <c r="E781" t="s">
        <v>19</v>
      </c>
      <c r="F781" t="s">
        <v>23</v>
      </c>
      <c r="G781">
        <v>20</v>
      </c>
      <c r="H781" s="10">
        <v>14182</v>
      </c>
      <c r="I781">
        <v>5</v>
      </c>
      <c r="J781" s="10">
        <v>881</v>
      </c>
      <c r="K781" s="13">
        <f xml:space="preserve"> Table2[[#This Row],[Profit]] / Table2[[#This Row],[Sales Amount]]</f>
        <v>6.2120998448737835E-2</v>
      </c>
    </row>
    <row r="782" spans="1:11" hidden="1" x14ac:dyDescent="0.3">
      <c r="A782" t="s">
        <v>812</v>
      </c>
      <c r="B782" s="1">
        <v>45707</v>
      </c>
      <c r="C782" t="s">
        <v>22</v>
      </c>
      <c r="D782" t="s">
        <v>45</v>
      </c>
      <c r="E782" t="s">
        <v>14</v>
      </c>
      <c r="F782" t="s">
        <v>28</v>
      </c>
      <c r="G782">
        <v>21</v>
      </c>
      <c r="H782">
        <v>23883</v>
      </c>
      <c r="I782">
        <v>10</v>
      </c>
      <c r="J782">
        <v>4545</v>
      </c>
      <c r="K782">
        <f xml:space="preserve"> Table2[[#This Row],[Profit]] / Table2[[#This Row],[Sales Amount]]</f>
        <v>0.19030272578821755</v>
      </c>
    </row>
    <row r="783" spans="1:11" hidden="1" x14ac:dyDescent="0.3">
      <c r="A783" t="s">
        <v>813</v>
      </c>
      <c r="B783" s="1">
        <v>45708</v>
      </c>
      <c r="C783" t="s">
        <v>12</v>
      </c>
      <c r="D783" t="s">
        <v>18</v>
      </c>
      <c r="E783" t="s">
        <v>27</v>
      </c>
      <c r="F783" t="s">
        <v>41</v>
      </c>
      <c r="G783">
        <v>3</v>
      </c>
      <c r="H783">
        <v>58660</v>
      </c>
      <c r="I783">
        <v>20</v>
      </c>
      <c r="J783">
        <v>3048</v>
      </c>
      <c r="K783">
        <f xml:space="preserve"> Table2[[#This Row],[Profit]] / Table2[[#This Row],[Sales Amount]]</f>
        <v>5.1960450051142172E-2</v>
      </c>
    </row>
    <row r="784" spans="1:11" hidden="1" x14ac:dyDescent="0.3">
      <c r="A784" t="s">
        <v>814</v>
      </c>
      <c r="B784" s="1">
        <v>45709</v>
      </c>
      <c r="C784" t="s">
        <v>17</v>
      </c>
      <c r="D784" t="s">
        <v>26</v>
      </c>
      <c r="E784" t="s">
        <v>14</v>
      </c>
      <c r="F784" t="s">
        <v>23</v>
      </c>
      <c r="G784">
        <v>3</v>
      </c>
      <c r="H784">
        <v>24166</v>
      </c>
      <c r="I784">
        <v>10</v>
      </c>
      <c r="J784">
        <v>3185</v>
      </c>
      <c r="K784">
        <f xml:space="preserve"> Table2[[#This Row],[Profit]] / Table2[[#This Row],[Sales Amount]]</f>
        <v>0.13179673922039228</v>
      </c>
    </row>
    <row r="785" spans="1:11" hidden="1" x14ac:dyDescent="0.3">
      <c r="A785" t="s">
        <v>815</v>
      </c>
      <c r="B785" s="1">
        <v>45710</v>
      </c>
      <c r="C785" t="s">
        <v>17</v>
      </c>
      <c r="D785" t="s">
        <v>45</v>
      </c>
      <c r="E785" t="s">
        <v>27</v>
      </c>
      <c r="F785" t="s">
        <v>34</v>
      </c>
      <c r="G785">
        <v>17</v>
      </c>
      <c r="H785">
        <v>59317</v>
      </c>
      <c r="I785">
        <v>0</v>
      </c>
      <c r="J785">
        <v>6873</v>
      </c>
      <c r="K785">
        <f xml:space="preserve"> Table2[[#This Row],[Profit]] / Table2[[#This Row],[Sales Amount]]</f>
        <v>0.11586897516732134</v>
      </c>
    </row>
    <row r="786" spans="1:11" hidden="1" x14ac:dyDescent="0.3">
      <c r="A786" t="s">
        <v>816</v>
      </c>
      <c r="B786" s="1">
        <v>45711</v>
      </c>
      <c r="C786" t="s">
        <v>37</v>
      </c>
      <c r="D786" t="s">
        <v>45</v>
      </c>
      <c r="E786" t="s">
        <v>14</v>
      </c>
      <c r="F786" t="s">
        <v>31</v>
      </c>
      <c r="G786">
        <v>7</v>
      </c>
      <c r="H786">
        <v>35142</v>
      </c>
      <c r="I786">
        <v>10</v>
      </c>
      <c r="J786">
        <v>6630</v>
      </c>
      <c r="K786">
        <f xml:space="preserve"> Table2[[#This Row],[Profit]] / Table2[[#This Row],[Sales Amount]]</f>
        <v>0.18866313812532012</v>
      </c>
    </row>
    <row r="787" spans="1:11" hidden="1" x14ac:dyDescent="0.3">
      <c r="A787" t="s">
        <v>817</v>
      </c>
      <c r="B787" s="1">
        <v>45712</v>
      </c>
      <c r="C787" t="s">
        <v>22</v>
      </c>
      <c r="D787" t="s">
        <v>18</v>
      </c>
      <c r="E787" t="s">
        <v>27</v>
      </c>
      <c r="F787" t="s">
        <v>34</v>
      </c>
      <c r="G787">
        <v>14</v>
      </c>
      <c r="H787">
        <v>42330</v>
      </c>
      <c r="I787">
        <v>5</v>
      </c>
      <c r="J787">
        <v>8603</v>
      </c>
      <c r="K787">
        <f xml:space="preserve"> Table2[[#This Row],[Profit]] / Table2[[#This Row],[Sales Amount]]</f>
        <v>0.20323647531301678</v>
      </c>
    </row>
    <row r="788" spans="1:11" hidden="1" x14ac:dyDescent="0.3">
      <c r="A788" t="s">
        <v>818</v>
      </c>
      <c r="B788" s="1">
        <v>45713</v>
      </c>
      <c r="C788" t="s">
        <v>12</v>
      </c>
      <c r="D788" t="s">
        <v>45</v>
      </c>
      <c r="E788" t="s">
        <v>27</v>
      </c>
      <c r="F788" t="s">
        <v>20</v>
      </c>
      <c r="G788">
        <v>17</v>
      </c>
      <c r="H788">
        <v>10734</v>
      </c>
      <c r="I788">
        <v>0</v>
      </c>
      <c r="J788">
        <v>1189</v>
      </c>
      <c r="K788">
        <f xml:space="preserve"> Table2[[#This Row],[Profit]] / Table2[[#This Row],[Sales Amount]]</f>
        <v>0.11076951742127818</v>
      </c>
    </row>
    <row r="789" spans="1:11" hidden="1" x14ac:dyDescent="0.3">
      <c r="A789" t="s">
        <v>819</v>
      </c>
      <c r="B789" s="1">
        <v>45714</v>
      </c>
      <c r="C789" t="s">
        <v>17</v>
      </c>
      <c r="D789" t="s">
        <v>26</v>
      </c>
      <c r="E789" t="s">
        <v>27</v>
      </c>
      <c r="F789" t="s">
        <v>20</v>
      </c>
      <c r="G789">
        <v>18</v>
      </c>
      <c r="H789">
        <v>58116</v>
      </c>
      <c r="I789">
        <v>15</v>
      </c>
      <c r="J789">
        <v>12339</v>
      </c>
      <c r="K789">
        <f xml:space="preserve"> Table2[[#This Row],[Profit]] / Table2[[#This Row],[Sales Amount]]</f>
        <v>0.21231674581870741</v>
      </c>
    </row>
    <row r="790" spans="1:11" hidden="1" x14ac:dyDescent="0.3">
      <c r="A790" t="s">
        <v>820</v>
      </c>
      <c r="B790" s="1">
        <v>45715</v>
      </c>
      <c r="C790" t="s">
        <v>17</v>
      </c>
      <c r="D790" t="s">
        <v>13</v>
      </c>
      <c r="E790" t="s">
        <v>27</v>
      </c>
      <c r="F790" t="s">
        <v>23</v>
      </c>
      <c r="G790">
        <v>13</v>
      </c>
      <c r="H790">
        <v>9721</v>
      </c>
      <c r="I790">
        <v>20</v>
      </c>
      <c r="J790">
        <v>1057</v>
      </c>
      <c r="K790">
        <f xml:space="preserve"> Table2[[#This Row],[Profit]] / Table2[[#This Row],[Sales Amount]]</f>
        <v>0.10873366937557864</v>
      </c>
    </row>
    <row r="791" spans="1:11" hidden="1" x14ac:dyDescent="0.3">
      <c r="A791" t="s">
        <v>821</v>
      </c>
      <c r="B791" s="1">
        <v>45716</v>
      </c>
      <c r="C791" t="s">
        <v>12</v>
      </c>
      <c r="D791" t="s">
        <v>45</v>
      </c>
      <c r="E791" t="s">
        <v>19</v>
      </c>
      <c r="F791" t="s">
        <v>31</v>
      </c>
      <c r="G791">
        <v>20</v>
      </c>
      <c r="H791">
        <v>11910</v>
      </c>
      <c r="I791">
        <v>20</v>
      </c>
      <c r="J791">
        <v>1658</v>
      </c>
      <c r="K791">
        <f xml:space="preserve"> Table2[[#This Row],[Profit]] / Table2[[#This Row],[Sales Amount]]</f>
        <v>0.13921074727120067</v>
      </c>
    </row>
    <row r="792" spans="1:11" hidden="1" x14ac:dyDescent="0.3">
      <c r="A792" t="s">
        <v>822</v>
      </c>
      <c r="B792" s="1">
        <v>45717</v>
      </c>
      <c r="C792" t="s">
        <v>37</v>
      </c>
      <c r="D792" t="s">
        <v>13</v>
      </c>
      <c r="E792" t="s">
        <v>27</v>
      </c>
      <c r="F792" t="s">
        <v>52</v>
      </c>
      <c r="G792">
        <v>20</v>
      </c>
      <c r="H792">
        <v>61913</v>
      </c>
      <c r="I792">
        <v>10</v>
      </c>
      <c r="J792">
        <v>12098</v>
      </c>
      <c r="K792">
        <f xml:space="preserve"> Table2[[#This Row],[Profit]] / Table2[[#This Row],[Sales Amount]]</f>
        <v>0.19540322710900779</v>
      </c>
    </row>
    <row r="793" spans="1:11" hidden="1" x14ac:dyDescent="0.3">
      <c r="A793" t="s">
        <v>823</v>
      </c>
      <c r="B793" s="1">
        <v>45718</v>
      </c>
      <c r="C793" t="s">
        <v>17</v>
      </c>
      <c r="D793" t="s">
        <v>26</v>
      </c>
      <c r="E793" t="s">
        <v>19</v>
      </c>
      <c r="F793" t="s">
        <v>34</v>
      </c>
      <c r="G793">
        <v>21</v>
      </c>
      <c r="H793">
        <v>1551</v>
      </c>
      <c r="I793">
        <v>0</v>
      </c>
      <c r="J793">
        <v>292</v>
      </c>
      <c r="K793">
        <f xml:space="preserve"> Table2[[#This Row],[Profit]] / Table2[[#This Row],[Sales Amount]]</f>
        <v>0.1882656350741457</v>
      </c>
    </row>
    <row r="794" spans="1:11" hidden="1" x14ac:dyDescent="0.3">
      <c r="A794" t="s">
        <v>824</v>
      </c>
      <c r="B794" s="1">
        <v>45719</v>
      </c>
      <c r="C794" t="s">
        <v>22</v>
      </c>
      <c r="D794" t="s">
        <v>18</v>
      </c>
      <c r="E794" t="s">
        <v>19</v>
      </c>
      <c r="F794" t="s">
        <v>52</v>
      </c>
      <c r="G794">
        <v>18</v>
      </c>
      <c r="H794">
        <v>57063</v>
      </c>
      <c r="I794">
        <v>15</v>
      </c>
      <c r="J794">
        <v>14121</v>
      </c>
      <c r="K794">
        <f xml:space="preserve"> Table2[[#This Row],[Profit]] / Table2[[#This Row],[Sales Amount]]</f>
        <v>0.24746333000368015</v>
      </c>
    </row>
    <row r="795" spans="1:11" x14ac:dyDescent="0.3">
      <c r="A795" t="s">
        <v>825</v>
      </c>
      <c r="B795" s="1">
        <v>45720</v>
      </c>
      <c r="C795" t="s">
        <v>17</v>
      </c>
      <c r="D795" t="s">
        <v>40</v>
      </c>
      <c r="E795" t="s">
        <v>27</v>
      </c>
      <c r="F795" t="s">
        <v>31</v>
      </c>
      <c r="G795">
        <v>4</v>
      </c>
      <c r="H795" s="10">
        <v>45257</v>
      </c>
      <c r="I795">
        <v>0</v>
      </c>
      <c r="J795" s="10">
        <v>4300</v>
      </c>
      <c r="K795" s="13">
        <f xml:space="preserve"> Table2[[#This Row],[Profit]] / Table2[[#This Row],[Sales Amount]]</f>
        <v>9.501292617716596E-2</v>
      </c>
    </row>
    <row r="796" spans="1:11" hidden="1" x14ac:dyDescent="0.3">
      <c r="A796" t="s">
        <v>826</v>
      </c>
      <c r="B796" s="1">
        <v>45721</v>
      </c>
      <c r="C796" t="s">
        <v>22</v>
      </c>
      <c r="D796" t="s">
        <v>45</v>
      </c>
      <c r="E796" t="s">
        <v>19</v>
      </c>
      <c r="F796" t="s">
        <v>52</v>
      </c>
      <c r="G796">
        <v>1</v>
      </c>
      <c r="H796">
        <v>51757</v>
      </c>
      <c r="I796">
        <v>20</v>
      </c>
      <c r="J796">
        <v>9443</v>
      </c>
      <c r="K796">
        <f xml:space="preserve"> Table2[[#This Row],[Profit]] / Table2[[#This Row],[Sales Amount]]</f>
        <v>0.18244875089359894</v>
      </c>
    </row>
    <row r="797" spans="1:11" x14ac:dyDescent="0.3">
      <c r="A797" t="s">
        <v>827</v>
      </c>
      <c r="B797" s="1">
        <v>45722</v>
      </c>
      <c r="C797" t="s">
        <v>12</v>
      </c>
      <c r="D797" t="s">
        <v>40</v>
      </c>
      <c r="E797" t="s">
        <v>14</v>
      </c>
      <c r="F797" t="s">
        <v>31</v>
      </c>
      <c r="G797">
        <v>18</v>
      </c>
      <c r="H797" s="10">
        <v>807</v>
      </c>
      <c r="I797">
        <v>0</v>
      </c>
      <c r="J797" s="10">
        <v>138</v>
      </c>
      <c r="K797" s="13">
        <f xml:space="preserve"> Table2[[#This Row],[Profit]] / Table2[[#This Row],[Sales Amount]]</f>
        <v>0.17100371747211895</v>
      </c>
    </row>
    <row r="798" spans="1:11" hidden="1" x14ac:dyDescent="0.3">
      <c r="A798" t="s">
        <v>828</v>
      </c>
      <c r="B798" s="1">
        <v>45723</v>
      </c>
      <c r="C798" t="s">
        <v>22</v>
      </c>
      <c r="D798" t="s">
        <v>26</v>
      </c>
      <c r="E798" t="s">
        <v>27</v>
      </c>
      <c r="F798" t="s">
        <v>23</v>
      </c>
      <c r="G798">
        <v>1</v>
      </c>
      <c r="H798">
        <v>57389</v>
      </c>
      <c r="I798">
        <v>15</v>
      </c>
      <c r="J798">
        <v>13372</v>
      </c>
      <c r="K798">
        <f xml:space="preserve"> Table2[[#This Row],[Profit]] / Table2[[#This Row],[Sales Amount]]</f>
        <v>0.23300632525396853</v>
      </c>
    </row>
    <row r="799" spans="1:11" hidden="1" x14ac:dyDescent="0.3">
      <c r="A799" t="s">
        <v>829</v>
      </c>
      <c r="B799" s="1">
        <v>45724</v>
      </c>
      <c r="C799" t="s">
        <v>12</v>
      </c>
      <c r="D799" t="s">
        <v>45</v>
      </c>
      <c r="E799" t="s">
        <v>19</v>
      </c>
      <c r="F799" t="s">
        <v>52</v>
      </c>
      <c r="G799">
        <v>13</v>
      </c>
      <c r="H799">
        <v>69395</v>
      </c>
      <c r="I799">
        <v>10</v>
      </c>
      <c r="J799">
        <v>5639</v>
      </c>
      <c r="K799">
        <f xml:space="preserve"> Table2[[#This Row],[Profit]] / Table2[[#This Row],[Sales Amount]]</f>
        <v>8.1259456733194041E-2</v>
      </c>
    </row>
    <row r="800" spans="1:11" hidden="1" x14ac:dyDescent="0.3">
      <c r="A800" t="s">
        <v>830</v>
      </c>
      <c r="B800" s="1">
        <v>45725</v>
      </c>
      <c r="C800" t="s">
        <v>22</v>
      </c>
      <c r="D800" t="s">
        <v>13</v>
      </c>
      <c r="E800" t="s">
        <v>27</v>
      </c>
      <c r="F800" t="s">
        <v>34</v>
      </c>
      <c r="G800">
        <v>20</v>
      </c>
      <c r="H800">
        <v>36444</v>
      </c>
      <c r="I800">
        <v>5</v>
      </c>
      <c r="J800">
        <v>7301</v>
      </c>
      <c r="K800">
        <f xml:space="preserve"> Table2[[#This Row],[Profit]] / Table2[[#This Row],[Sales Amount]]</f>
        <v>0.20033476018000221</v>
      </c>
    </row>
    <row r="801" spans="1:11" hidden="1" x14ac:dyDescent="0.3">
      <c r="A801" t="s">
        <v>831</v>
      </c>
      <c r="B801" s="1">
        <v>45726</v>
      </c>
      <c r="C801" t="s">
        <v>12</v>
      </c>
      <c r="D801" t="s">
        <v>30</v>
      </c>
      <c r="E801" t="s">
        <v>27</v>
      </c>
      <c r="F801" t="s">
        <v>28</v>
      </c>
      <c r="G801">
        <v>20</v>
      </c>
      <c r="H801">
        <v>38634</v>
      </c>
      <c r="I801">
        <v>0</v>
      </c>
      <c r="J801">
        <v>6322</v>
      </c>
      <c r="K801">
        <f xml:space="preserve"> Table2[[#This Row],[Profit]] / Table2[[#This Row],[Sales Amount]]</f>
        <v>0.16363824610446756</v>
      </c>
    </row>
    <row r="802" spans="1:11" x14ac:dyDescent="0.3">
      <c r="A802" t="s">
        <v>832</v>
      </c>
      <c r="B802" s="1">
        <v>45727</v>
      </c>
      <c r="C802" t="s">
        <v>22</v>
      </c>
      <c r="D802" t="s">
        <v>40</v>
      </c>
      <c r="E802" t="s">
        <v>27</v>
      </c>
      <c r="F802" t="s">
        <v>20</v>
      </c>
      <c r="G802">
        <v>23</v>
      </c>
      <c r="H802" s="10">
        <v>27823</v>
      </c>
      <c r="I802">
        <v>5</v>
      </c>
      <c r="J802" s="10">
        <v>2919</v>
      </c>
      <c r="K802" s="13">
        <f xml:space="preserve"> Table2[[#This Row],[Profit]] / Table2[[#This Row],[Sales Amount]]</f>
        <v>0.10491320130827014</v>
      </c>
    </row>
    <row r="803" spans="1:11" hidden="1" x14ac:dyDescent="0.3">
      <c r="A803" t="s">
        <v>833</v>
      </c>
      <c r="B803" s="1">
        <v>45728</v>
      </c>
      <c r="C803" t="s">
        <v>37</v>
      </c>
      <c r="D803" t="s">
        <v>45</v>
      </c>
      <c r="E803" t="s">
        <v>19</v>
      </c>
      <c r="F803" t="s">
        <v>28</v>
      </c>
      <c r="G803">
        <v>10</v>
      </c>
      <c r="H803">
        <v>72262</v>
      </c>
      <c r="I803">
        <v>20</v>
      </c>
      <c r="J803">
        <v>10469</v>
      </c>
      <c r="K803">
        <f xml:space="preserve"> Table2[[#This Row],[Profit]] / Table2[[#This Row],[Sales Amount]]</f>
        <v>0.14487559159724336</v>
      </c>
    </row>
    <row r="804" spans="1:11" x14ac:dyDescent="0.3">
      <c r="A804" t="s">
        <v>834</v>
      </c>
      <c r="B804" s="1">
        <v>45729</v>
      </c>
      <c r="C804" t="s">
        <v>22</v>
      </c>
      <c r="D804" t="s">
        <v>40</v>
      </c>
      <c r="E804" t="s">
        <v>14</v>
      </c>
      <c r="F804" t="s">
        <v>52</v>
      </c>
      <c r="G804">
        <v>11</v>
      </c>
      <c r="H804" s="10">
        <v>26454</v>
      </c>
      <c r="I804">
        <v>10</v>
      </c>
      <c r="J804" s="10">
        <v>3088</v>
      </c>
      <c r="K804" s="13">
        <f xml:space="preserve"> Table2[[#This Row],[Profit]] / Table2[[#This Row],[Sales Amount]]</f>
        <v>0.11673092916005141</v>
      </c>
    </row>
    <row r="805" spans="1:11" hidden="1" x14ac:dyDescent="0.3">
      <c r="A805" t="s">
        <v>835</v>
      </c>
      <c r="B805" s="1">
        <v>45730</v>
      </c>
      <c r="C805" t="s">
        <v>22</v>
      </c>
      <c r="D805" t="s">
        <v>45</v>
      </c>
      <c r="E805" t="s">
        <v>14</v>
      </c>
      <c r="F805" t="s">
        <v>28</v>
      </c>
      <c r="G805">
        <v>9</v>
      </c>
      <c r="H805">
        <v>55521</v>
      </c>
      <c r="I805">
        <v>10</v>
      </c>
      <c r="J805">
        <v>9208</v>
      </c>
      <c r="K805">
        <f xml:space="preserve"> Table2[[#This Row],[Profit]] / Table2[[#This Row],[Sales Amount]]</f>
        <v>0.16584715693161145</v>
      </c>
    </row>
    <row r="806" spans="1:11" hidden="1" x14ac:dyDescent="0.3">
      <c r="A806" t="s">
        <v>836</v>
      </c>
      <c r="B806" s="1">
        <v>45731</v>
      </c>
      <c r="C806" t="s">
        <v>37</v>
      </c>
      <c r="D806" t="s">
        <v>18</v>
      </c>
      <c r="E806" t="s">
        <v>19</v>
      </c>
      <c r="F806" t="s">
        <v>34</v>
      </c>
      <c r="G806">
        <v>9</v>
      </c>
      <c r="H806">
        <v>70927</v>
      </c>
      <c r="I806">
        <v>0</v>
      </c>
      <c r="J806">
        <v>16157</v>
      </c>
      <c r="K806">
        <f xml:space="preserve"> Table2[[#This Row],[Profit]] / Table2[[#This Row],[Sales Amount]]</f>
        <v>0.22779759471005401</v>
      </c>
    </row>
    <row r="807" spans="1:11" hidden="1" x14ac:dyDescent="0.3">
      <c r="A807" t="s">
        <v>837</v>
      </c>
      <c r="B807" s="1">
        <v>45732</v>
      </c>
      <c r="C807" t="s">
        <v>17</v>
      </c>
      <c r="D807" t="s">
        <v>13</v>
      </c>
      <c r="E807" t="s">
        <v>27</v>
      </c>
      <c r="F807" t="s">
        <v>34</v>
      </c>
      <c r="G807">
        <v>5</v>
      </c>
      <c r="H807">
        <v>5492</v>
      </c>
      <c r="I807">
        <v>10</v>
      </c>
      <c r="J807">
        <v>899</v>
      </c>
      <c r="K807">
        <f xml:space="preserve"> Table2[[#This Row],[Profit]] / Table2[[#This Row],[Sales Amount]]</f>
        <v>0.16369264384559359</v>
      </c>
    </row>
    <row r="808" spans="1:11" x14ac:dyDescent="0.3">
      <c r="A808" t="s">
        <v>838</v>
      </c>
      <c r="B808" s="1">
        <v>45733</v>
      </c>
      <c r="C808" t="s">
        <v>17</v>
      </c>
      <c r="D808" t="s">
        <v>40</v>
      </c>
      <c r="E808" t="s">
        <v>19</v>
      </c>
      <c r="F808" t="s">
        <v>52</v>
      </c>
      <c r="G808">
        <v>1</v>
      </c>
      <c r="H808" s="10">
        <v>2461</v>
      </c>
      <c r="I808">
        <v>0</v>
      </c>
      <c r="J808" s="10">
        <v>433</v>
      </c>
      <c r="K808" s="13">
        <f xml:space="preserve"> Table2[[#This Row],[Profit]] / Table2[[#This Row],[Sales Amount]]</f>
        <v>0.17594473791141813</v>
      </c>
    </row>
    <row r="809" spans="1:11" hidden="1" x14ac:dyDescent="0.3">
      <c r="A809" t="s">
        <v>839</v>
      </c>
      <c r="B809" s="1">
        <v>45734</v>
      </c>
      <c r="C809" t="s">
        <v>22</v>
      </c>
      <c r="D809" t="s">
        <v>30</v>
      </c>
      <c r="E809" t="s">
        <v>19</v>
      </c>
      <c r="F809" t="s">
        <v>23</v>
      </c>
      <c r="G809">
        <v>17</v>
      </c>
      <c r="H809">
        <v>12997</v>
      </c>
      <c r="I809">
        <v>0</v>
      </c>
      <c r="J809">
        <v>1998</v>
      </c>
      <c r="K809">
        <f xml:space="preserve"> Table2[[#This Row],[Profit]] / Table2[[#This Row],[Sales Amount]]</f>
        <v>0.15372778333461568</v>
      </c>
    </row>
    <row r="810" spans="1:11" hidden="1" x14ac:dyDescent="0.3">
      <c r="A810" t="s">
        <v>840</v>
      </c>
      <c r="B810" s="1">
        <v>45735</v>
      </c>
      <c r="C810" t="s">
        <v>37</v>
      </c>
      <c r="D810" t="s">
        <v>30</v>
      </c>
      <c r="E810" t="s">
        <v>19</v>
      </c>
      <c r="F810" t="s">
        <v>28</v>
      </c>
      <c r="G810">
        <v>22</v>
      </c>
      <c r="H810">
        <v>33051</v>
      </c>
      <c r="I810">
        <v>5</v>
      </c>
      <c r="J810">
        <v>1990</v>
      </c>
      <c r="K810">
        <f xml:space="preserve"> Table2[[#This Row],[Profit]] / Table2[[#This Row],[Sales Amount]]</f>
        <v>6.0209978518047866E-2</v>
      </c>
    </row>
    <row r="811" spans="1:11" hidden="1" x14ac:dyDescent="0.3">
      <c r="A811" t="s">
        <v>841</v>
      </c>
      <c r="B811" s="1">
        <v>45736</v>
      </c>
      <c r="C811" t="s">
        <v>22</v>
      </c>
      <c r="D811" t="s">
        <v>26</v>
      </c>
      <c r="E811" t="s">
        <v>27</v>
      </c>
      <c r="F811" t="s">
        <v>23</v>
      </c>
      <c r="G811">
        <v>2</v>
      </c>
      <c r="H811">
        <v>56255</v>
      </c>
      <c r="I811">
        <v>10</v>
      </c>
      <c r="J811">
        <v>5432</v>
      </c>
      <c r="K811">
        <f xml:space="preserve"> Table2[[#This Row],[Profit]] / Table2[[#This Row],[Sales Amount]]</f>
        <v>9.6560305750599942E-2</v>
      </c>
    </row>
    <row r="812" spans="1:11" hidden="1" x14ac:dyDescent="0.3">
      <c r="A812" t="s">
        <v>842</v>
      </c>
      <c r="B812" s="1">
        <v>45737</v>
      </c>
      <c r="C812" t="s">
        <v>12</v>
      </c>
      <c r="D812" t="s">
        <v>45</v>
      </c>
      <c r="E812" t="s">
        <v>19</v>
      </c>
      <c r="F812" t="s">
        <v>23</v>
      </c>
      <c r="G812">
        <v>24</v>
      </c>
      <c r="H812">
        <v>13755</v>
      </c>
      <c r="I812">
        <v>0</v>
      </c>
      <c r="J812">
        <v>2041</v>
      </c>
      <c r="K812">
        <f xml:space="preserve"> Table2[[#This Row],[Profit]] / Table2[[#This Row],[Sales Amount]]</f>
        <v>0.14838240639767358</v>
      </c>
    </row>
    <row r="813" spans="1:11" x14ac:dyDescent="0.3">
      <c r="A813" t="s">
        <v>843</v>
      </c>
      <c r="B813" s="1">
        <v>45738</v>
      </c>
      <c r="C813" t="s">
        <v>12</v>
      </c>
      <c r="D813" t="s">
        <v>40</v>
      </c>
      <c r="E813" t="s">
        <v>27</v>
      </c>
      <c r="F813" t="s">
        <v>31</v>
      </c>
      <c r="G813">
        <v>13</v>
      </c>
      <c r="H813" s="10">
        <v>5067</v>
      </c>
      <c r="I813">
        <v>5</v>
      </c>
      <c r="J813" s="10">
        <v>567</v>
      </c>
      <c r="K813" s="13">
        <f xml:space="preserve"> Table2[[#This Row],[Profit]] / Table2[[#This Row],[Sales Amount]]</f>
        <v>0.11190053285968028</v>
      </c>
    </row>
    <row r="814" spans="1:11" hidden="1" x14ac:dyDescent="0.3">
      <c r="A814" t="s">
        <v>844</v>
      </c>
      <c r="B814" s="1">
        <v>45739</v>
      </c>
      <c r="C814" t="s">
        <v>22</v>
      </c>
      <c r="D814" t="s">
        <v>26</v>
      </c>
      <c r="E814" t="s">
        <v>19</v>
      </c>
      <c r="F814" t="s">
        <v>15</v>
      </c>
      <c r="G814">
        <v>9</v>
      </c>
      <c r="H814">
        <v>49347</v>
      </c>
      <c r="I814">
        <v>15</v>
      </c>
      <c r="J814">
        <v>4261</v>
      </c>
      <c r="K814">
        <f xml:space="preserve"> Table2[[#This Row],[Profit]] / Table2[[#This Row],[Sales Amount]]</f>
        <v>8.6347700974729977E-2</v>
      </c>
    </row>
    <row r="815" spans="1:11" x14ac:dyDescent="0.3">
      <c r="A815" t="s">
        <v>845</v>
      </c>
      <c r="B815" s="1">
        <v>45740</v>
      </c>
      <c r="C815" t="s">
        <v>17</v>
      </c>
      <c r="D815" t="s">
        <v>40</v>
      </c>
      <c r="E815" t="s">
        <v>14</v>
      </c>
      <c r="F815" t="s">
        <v>52</v>
      </c>
      <c r="G815">
        <v>4</v>
      </c>
      <c r="H815" s="10">
        <v>48503</v>
      </c>
      <c r="I815">
        <v>5</v>
      </c>
      <c r="J815" s="10">
        <v>7315</v>
      </c>
      <c r="K815" s="13">
        <f xml:space="preserve"> Table2[[#This Row],[Profit]] / Table2[[#This Row],[Sales Amount]]</f>
        <v>0.15081541347957858</v>
      </c>
    </row>
    <row r="816" spans="1:11" hidden="1" x14ac:dyDescent="0.3">
      <c r="A816" t="s">
        <v>846</v>
      </c>
      <c r="B816" s="1">
        <v>45741</v>
      </c>
      <c r="C816" t="s">
        <v>17</v>
      </c>
      <c r="D816" t="s">
        <v>45</v>
      </c>
      <c r="E816" t="s">
        <v>19</v>
      </c>
      <c r="F816" t="s">
        <v>20</v>
      </c>
      <c r="G816">
        <v>5</v>
      </c>
      <c r="H816">
        <v>20889</v>
      </c>
      <c r="I816">
        <v>5</v>
      </c>
      <c r="J816">
        <v>2393</v>
      </c>
      <c r="K816">
        <f xml:space="preserve"> Table2[[#This Row],[Profit]] / Table2[[#This Row],[Sales Amount]]</f>
        <v>0.11455790128775911</v>
      </c>
    </row>
    <row r="817" spans="1:11" hidden="1" x14ac:dyDescent="0.3">
      <c r="A817" t="s">
        <v>847</v>
      </c>
      <c r="B817" s="1">
        <v>45742</v>
      </c>
      <c r="C817" t="s">
        <v>22</v>
      </c>
      <c r="D817" t="s">
        <v>30</v>
      </c>
      <c r="E817" t="s">
        <v>19</v>
      </c>
      <c r="F817" t="s">
        <v>34</v>
      </c>
      <c r="G817">
        <v>11</v>
      </c>
      <c r="H817">
        <v>45023</v>
      </c>
      <c r="I817">
        <v>0</v>
      </c>
      <c r="J817">
        <v>4575</v>
      </c>
      <c r="K817">
        <f xml:space="preserve"> Table2[[#This Row],[Profit]] / Table2[[#This Row],[Sales Amount]]</f>
        <v>0.10161473024898385</v>
      </c>
    </row>
    <row r="818" spans="1:11" hidden="1" x14ac:dyDescent="0.3">
      <c r="A818" t="s">
        <v>848</v>
      </c>
      <c r="B818" s="1">
        <v>45743</v>
      </c>
      <c r="C818" t="s">
        <v>22</v>
      </c>
      <c r="D818" t="s">
        <v>18</v>
      </c>
      <c r="E818" t="s">
        <v>14</v>
      </c>
      <c r="F818" t="s">
        <v>34</v>
      </c>
      <c r="G818">
        <v>24</v>
      </c>
      <c r="H818">
        <v>62076</v>
      </c>
      <c r="I818">
        <v>20</v>
      </c>
      <c r="J818">
        <v>8864</v>
      </c>
      <c r="K818">
        <f xml:space="preserve"> Table2[[#This Row],[Profit]] / Table2[[#This Row],[Sales Amount]]</f>
        <v>0.14279270571557445</v>
      </c>
    </row>
    <row r="819" spans="1:11" hidden="1" x14ac:dyDescent="0.3">
      <c r="A819" t="s">
        <v>849</v>
      </c>
      <c r="B819" s="1">
        <v>45744</v>
      </c>
      <c r="C819" t="s">
        <v>12</v>
      </c>
      <c r="D819" t="s">
        <v>30</v>
      </c>
      <c r="E819" t="s">
        <v>27</v>
      </c>
      <c r="F819" t="s">
        <v>52</v>
      </c>
      <c r="G819">
        <v>19</v>
      </c>
      <c r="H819">
        <v>44419</v>
      </c>
      <c r="I819">
        <v>20</v>
      </c>
      <c r="J819">
        <v>3405</v>
      </c>
      <c r="K819">
        <f xml:space="preserve"> Table2[[#This Row],[Profit]] / Table2[[#This Row],[Sales Amount]]</f>
        <v>7.6656385780859537E-2</v>
      </c>
    </row>
    <row r="820" spans="1:11" hidden="1" x14ac:dyDescent="0.3">
      <c r="A820" t="s">
        <v>850</v>
      </c>
      <c r="B820" s="1">
        <v>45745</v>
      </c>
      <c r="C820" t="s">
        <v>17</v>
      </c>
      <c r="D820" t="s">
        <v>26</v>
      </c>
      <c r="E820" t="s">
        <v>27</v>
      </c>
      <c r="F820" t="s">
        <v>31</v>
      </c>
      <c r="G820">
        <v>21</v>
      </c>
      <c r="H820">
        <v>3858</v>
      </c>
      <c r="I820">
        <v>20</v>
      </c>
      <c r="J820">
        <v>908</v>
      </c>
      <c r="K820">
        <f xml:space="preserve"> Table2[[#This Row],[Profit]] / Table2[[#This Row],[Sales Amount]]</f>
        <v>0.23535510627268014</v>
      </c>
    </row>
    <row r="821" spans="1:11" hidden="1" x14ac:dyDescent="0.3">
      <c r="A821" t="s">
        <v>851</v>
      </c>
      <c r="B821" s="1">
        <v>45746</v>
      </c>
      <c r="C821" t="s">
        <v>22</v>
      </c>
      <c r="D821" t="s">
        <v>13</v>
      </c>
      <c r="E821" t="s">
        <v>19</v>
      </c>
      <c r="F821" t="s">
        <v>41</v>
      </c>
      <c r="G821">
        <v>3</v>
      </c>
      <c r="H821">
        <v>6198</v>
      </c>
      <c r="I821">
        <v>5</v>
      </c>
      <c r="J821">
        <v>1385</v>
      </c>
      <c r="K821">
        <f xml:space="preserve"> Table2[[#This Row],[Profit]] / Table2[[#This Row],[Sales Amount]]</f>
        <v>0.22345918038076798</v>
      </c>
    </row>
    <row r="822" spans="1:11" hidden="1" x14ac:dyDescent="0.3">
      <c r="A822" t="s">
        <v>852</v>
      </c>
      <c r="B822" s="1">
        <v>45747</v>
      </c>
      <c r="C822" t="s">
        <v>12</v>
      </c>
      <c r="D822" t="s">
        <v>18</v>
      </c>
      <c r="E822" t="s">
        <v>14</v>
      </c>
      <c r="F822" t="s">
        <v>41</v>
      </c>
      <c r="G822">
        <v>12</v>
      </c>
      <c r="H822">
        <v>67309</v>
      </c>
      <c r="I822">
        <v>0</v>
      </c>
      <c r="J822">
        <v>12891</v>
      </c>
      <c r="K822">
        <f xml:space="preserve"> Table2[[#This Row],[Profit]] / Table2[[#This Row],[Sales Amount]]</f>
        <v>0.19151970761710915</v>
      </c>
    </row>
    <row r="823" spans="1:11" hidden="1" x14ac:dyDescent="0.3">
      <c r="A823" t="s">
        <v>853</v>
      </c>
      <c r="B823" s="1">
        <v>45748</v>
      </c>
      <c r="C823" t="s">
        <v>17</v>
      </c>
      <c r="D823" t="s">
        <v>26</v>
      </c>
      <c r="E823" t="s">
        <v>27</v>
      </c>
      <c r="F823" t="s">
        <v>41</v>
      </c>
      <c r="G823">
        <v>19</v>
      </c>
      <c r="H823">
        <v>56305</v>
      </c>
      <c r="I823">
        <v>10</v>
      </c>
      <c r="J823">
        <v>4011</v>
      </c>
      <c r="K823">
        <f xml:space="preserve"> Table2[[#This Row],[Profit]] / Table2[[#This Row],[Sales Amount]]</f>
        <v>7.1237012698694605E-2</v>
      </c>
    </row>
    <row r="824" spans="1:11" hidden="1" x14ac:dyDescent="0.3">
      <c r="A824" t="s">
        <v>854</v>
      </c>
      <c r="B824" s="1">
        <v>45749</v>
      </c>
      <c r="C824" t="s">
        <v>37</v>
      </c>
      <c r="D824" t="s">
        <v>45</v>
      </c>
      <c r="E824" t="s">
        <v>19</v>
      </c>
      <c r="F824" t="s">
        <v>31</v>
      </c>
      <c r="G824">
        <v>19</v>
      </c>
      <c r="H824">
        <v>31849</v>
      </c>
      <c r="I824">
        <v>5</v>
      </c>
      <c r="J824">
        <v>6534</v>
      </c>
      <c r="K824">
        <f xml:space="preserve"> Table2[[#This Row],[Profit]] / Table2[[#This Row],[Sales Amount]]</f>
        <v>0.20515557788313604</v>
      </c>
    </row>
    <row r="825" spans="1:11" hidden="1" x14ac:dyDescent="0.3">
      <c r="A825" t="s">
        <v>855</v>
      </c>
      <c r="B825" s="1">
        <v>45750</v>
      </c>
      <c r="C825" t="s">
        <v>12</v>
      </c>
      <c r="D825" t="s">
        <v>18</v>
      </c>
      <c r="E825" t="s">
        <v>14</v>
      </c>
      <c r="F825" t="s">
        <v>20</v>
      </c>
      <c r="G825">
        <v>13</v>
      </c>
      <c r="H825">
        <v>50748</v>
      </c>
      <c r="I825">
        <v>5</v>
      </c>
      <c r="J825">
        <v>10737</v>
      </c>
      <c r="K825">
        <f xml:space="preserve"> Table2[[#This Row],[Profit]] / Table2[[#This Row],[Sales Amount]]</f>
        <v>0.21157484038779853</v>
      </c>
    </row>
    <row r="826" spans="1:11" hidden="1" x14ac:dyDescent="0.3">
      <c r="A826" t="s">
        <v>856</v>
      </c>
      <c r="B826" s="1">
        <v>45751</v>
      </c>
      <c r="C826" t="s">
        <v>17</v>
      </c>
      <c r="D826" t="s">
        <v>26</v>
      </c>
      <c r="E826" t="s">
        <v>27</v>
      </c>
      <c r="F826" t="s">
        <v>34</v>
      </c>
      <c r="G826">
        <v>7</v>
      </c>
      <c r="H826">
        <v>44541</v>
      </c>
      <c r="I826">
        <v>0</v>
      </c>
      <c r="J826">
        <v>9066</v>
      </c>
      <c r="K826">
        <f xml:space="preserve"> Table2[[#This Row],[Profit]] / Table2[[#This Row],[Sales Amount]]</f>
        <v>0.20354280325991783</v>
      </c>
    </row>
    <row r="827" spans="1:11" hidden="1" x14ac:dyDescent="0.3">
      <c r="A827" t="s">
        <v>857</v>
      </c>
      <c r="B827" s="1">
        <v>45752</v>
      </c>
      <c r="C827" t="s">
        <v>17</v>
      </c>
      <c r="D827" t="s">
        <v>45</v>
      </c>
      <c r="E827" t="s">
        <v>27</v>
      </c>
      <c r="F827" t="s">
        <v>52</v>
      </c>
      <c r="G827">
        <v>15</v>
      </c>
      <c r="H827">
        <v>32454</v>
      </c>
      <c r="I827">
        <v>15</v>
      </c>
      <c r="J827">
        <v>2362</v>
      </c>
      <c r="K827">
        <f xml:space="preserve"> Table2[[#This Row],[Profit]] / Table2[[#This Row],[Sales Amount]]</f>
        <v>7.2779934676773281E-2</v>
      </c>
    </row>
    <row r="828" spans="1:11" hidden="1" x14ac:dyDescent="0.3">
      <c r="A828" t="s">
        <v>858</v>
      </c>
      <c r="B828" s="1">
        <v>45753</v>
      </c>
      <c r="C828" t="s">
        <v>12</v>
      </c>
      <c r="D828" t="s">
        <v>30</v>
      </c>
      <c r="E828" t="s">
        <v>14</v>
      </c>
      <c r="F828" t="s">
        <v>31</v>
      </c>
      <c r="G828">
        <v>23</v>
      </c>
      <c r="H828">
        <v>8502</v>
      </c>
      <c r="I828">
        <v>5</v>
      </c>
      <c r="J828">
        <v>1520</v>
      </c>
      <c r="K828">
        <f xml:space="preserve"> Table2[[#This Row],[Profit]] / Table2[[#This Row],[Sales Amount]]</f>
        <v>0.17878146318513291</v>
      </c>
    </row>
    <row r="829" spans="1:11" hidden="1" x14ac:dyDescent="0.3">
      <c r="A829" t="s">
        <v>859</v>
      </c>
      <c r="B829" s="1">
        <v>45754</v>
      </c>
      <c r="C829" t="s">
        <v>37</v>
      </c>
      <c r="D829" t="s">
        <v>13</v>
      </c>
      <c r="E829" t="s">
        <v>14</v>
      </c>
      <c r="F829" t="s">
        <v>34</v>
      </c>
      <c r="G829">
        <v>7</v>
      </c>
      <c r="H829">
        <v>70283</v>
      </c>
      <c r="I829">
        <v>15</v>
      </c>
      <c r="J829">
        <v>15241</v>
      </c>
      <c r="K829">
        <f xml:space="preserve"> Table2[[#This Row],[Profit]] / Table2[[#This Row],[Sales Amount]]</f>
        <v>0.21685187029580411</v>
      </c>
    </row>
    <row r="830" spans="1:11" hidden="1" x14ac:dyDescent="0.3">
      <c r="A830" t="s">
        <v>860</v>
      </c>
      <c r="B830" s="1">
        <v>45755</v>
      </c>
      <c r="C830" t="s">
        <v>12</v>
      </c>
      <c r="D830" t="s">
        <v>45</v>
      </c>
      <c r="E830" t="s">
        <v>14</v>
      </c>
      <c r="F830" t="s">
        <v>23</v>
      </c>
      <c r="G830">
        <v>8</v>
      </c>
      <c r="H830">
        <v>20238</v>
      </c>
      <c r="I830">
        <v>15</v>
      </c>
      <c r="J830">
        <v>3348</v>
      </c>
      <c r="K830">
        <f xml:space="preserve"> Table2[[#This Row],[Profit]] / Table2[[#This Row],[Sales Amount]]</f>
        <v>0.16543136673584347</v>
      </c>
    </row>
    <row r="831" spans="1:11" x14ac:dyDescent="0.3">
      <c r="A831" t="s">
        <v>861</v>
      </c>
      <c r="B831" s="1">
        <v>45756</v>
      </c>
      <c r="C831" t="s">
        <v>17</v>
      </c>
      <c r="D831" t="s">
        <v>40</v>
      </c>
      <c r="E831" t="s">
        <v>14</v>
      </c>
      <c r="F831" t="s">
        <v>28</v>
      </c>
      <c r="G831">
        <v>5</v>
      </c>
      <c r="H831" s="10">
        <v>11203</v>
      </c>
      <c r="I831">
        <v>20</v>
      </c>
      <c r="J831" s="10">
        <v>2008</v>
      </c>
      <c r="K831" s="13">
        <f xml:space="preserve"> Table2[[#This Row],[Profit]] / Table2[[#This Row],[Sales Amount]]</f>
        <v>0.17923770418637866</v>
      </c>
    </row>
    <row r="832" spans="1:11" hidden="1" x14ac:dyDescent="0.3">
      <c r="A832" t="s">
        <v>862</v>
      </c>
      <c r="B832" s="1">
        <v>45757</v>
      </c>
      <c r="C832" t="s">
        <v>22</v>
      </c>
      <c r="D832" t="s">
        <v>45</v>
      </c>
      <c r="E832" t="s">
        <v>19</v>
      </c>
      <c r="F832" t="s">
        <v>28</v>
      </c>
      <c r="G832">
        <v>21</v>
      </c>
      <c r="H832">
        <v>49922</v>
      </c>
      <c r="I832">
        <v>0</v>
      </c>
      <c r="J832">
        <v>7072</v>
      </c>
      <c r="K832">
        <f xml:space="preserve"> Table2[[#This Row],[Profit]] / Table2[[#This Row],[Sales Amount]]</f>
        <v>0.14166099114618805</v>
      </c>
    </row>
    <row r="833" spans="1:11" hidden="1" x14ac:dyDescent="0.3">
      <c r="A833" t="s">
        <v>863</v>
      </c>
      <c r="B833" s="1">
        <v>45758</v>
      </c>
      <c r="C833" t="s">
        <v>22</v>
      </c>
      <c r="D833" t="s">
        <v>45</v>
      </c>
      <c r="E833" t="s">
        <v>14</v>
      </c>
      <c r="F833" t="s">
        <v>31</v>
      </c>
      <c r="G833">
        <v>14</v>
      </c>
      <c r="H833">
        <v>62399</v>
      </c>
      <c r="I833">
        <v>15</v>
      </c>
      <c r="J833">
        <v>9718</v>
      </c>
      <c r="K833">
        <f xml:space="preserve"> Table2[[#This Row],[Profit]] / Table2[[#This Row],[Sales Amount]]</f>
        <v>0.15573967531530955</v>
      </c>
    </row>
    <row r="834" spans="1:11" hidden="1" x14ac:dyDescent="0.3">
      <c r="A834" t="s">
        <v>864</v>
      </c>
      <c r="B834" s="1">
        <v>45759</v>
      </c>
      <c r="C834" t="s">
        <v>12</v>
      </c>
      <c r="D834" t="s">
        <v>13</v>
      </c>
      <c r="E834" t="s">
        <v>27</v>
      </c>
      <c r="F834" t="s">
        <v>34</v>
      </c>
      <c r="G834">
        <v>4</v>
      </c>
      <c r="H834">
        <v>12892</v>
      </c>
      <c r="I834">
        <v>0</v>
      </c>
      <c r="J834">
        <v>733</v>
      </c>
      <c r="K834">
        <f xml:space="preserve"> Table2[[#This Row],[Profit]] / Table2[[#This Row],[Sales Amount]]</f>
        <v>5.6856965560037234E-2</v>
      </c>
    </row>
    <row r="835" spans="1:11" x14ac:dyDescent="0.3">
      <c r="A835" t="s">
        <v>865</v>
      </c>
      <c r="B835" s="1">
        <v>45760</v>
      </c>
      <c r="C835" t="s">
        <v>17</v>
      </c>
      <c r="D835" t="s">
        <v>40</v>
      </c>
      <c r="E835" t="s">
        <v>27</v>
      </c>
      <c r="F835" t="s">
        <v>15</v>
      </c>
      <c r="G835">
        <v>23</v>
      </c>
      <c r="H835" s="10">
        <v>45224</v>
      </c>
      <c r="I835">
        <v>20</v>
      </c>
      <c r="J835" s="10">
        <v>8040</v>
      </c>
      <c r="K835" s="13">
        <f xml:space="preserve"> Table2[[#This Row],[Profit]] / Table2[[#This Row],[Sales Amount]]</f>
        <v>0.17778170882717143</v>
      </c>
    </row>
    <row r="836" spans="1:11" hidden="1" x14ac:dyDescent="0.3">
      <c r="A836" t="s">
        <v>866</v>
      </c>
      <c r="B836" s="1">
        <v>45761</v>
      </c>
      <c r="C836" t="s">
        <v>22</v>
      </c>
      <c r="D836" t="s">
        <v>26</v>
      </c>
      <c r="E836" t="s">
        <v>19</v>
      </c>
      <c r="F836" t="s">
        <v>20</v>
      </c>
      <c r="G836">
        <v>10</v>
      </c>
      <c r="H836">
        <v>32799</v>
      </c>
      <c r="I836">
        <v>0</v>
      </c>
      <c r="J836">
        <v>2174</v>
      </c>
      <c r="K836">
        <f xml:space="preserve"> Table2[[#This Row],[Profit]] / Table2[[#This Row],[Sales Amount]]</f>
        <v>6.6282508613067476E-2</v>
      </c>
    </row>
    <row r="837" spans="1:11" hidden="1" x14ac:dyDescent="0.3">
      <c r="A837" t="s">
        <v>867</v>
      </c>
      <c r="B837" s="1">
        <v>45762</v>
      </c>
      <c r="C837" t="s">
        <v>17</v>
      </c>
      <c r="D837" t="s">
        <v>26</v>
      </c>
      <c r="E837" t="s">
        <v>27</v>
      </c>
      <c r="F837" t="s">
        <v>41</v>
      </c>
      <c r="G837">
        <v>20</v>
      </c>
      <c r="H837">
        <v>16141</v>
      </c>
      <c r="I837">
        <v>5</v>
      </c>
      <c r="J837">
        <v>2211</v>
      </c>
      <c r="K837">
        <f xml:space="preserve"> Table2[[#This Row],[Profit]] / Table2[[#This Row],[Sales Amount]]</f>
        <v>0.13698036057245525</v>
      </c>
    </row>
    <row r="838" spans="1:11" hidden="1" x14ac:dyDescent="0.3">
      <c r="A838" t="s">
        <v>868</v>
      </c>
      <c r="B838" s="1">
        <v>45763</v>
      </c>
      <c r="C838" t="s">
        <v>12</v>
      </c>
      <c r="D838" t="s">
        <v>45</v>
      </c>
      <c r="E838" t="s">
        <v>27</v>
      </c>
      <c r="F838" t="s">
        <v>20</v>
      </c>
      <c r="G838">
        <v>15</v>
      </c>
      <c r="H838">
        <v>6805</v>
      </c>
      <c r="I838">
        <v>15</v>
      </c>
      <c r="J838">
        <v>738</v>
      </c>
      <c r="K838">
        <f xml:space="preserve"> Table2[[#This Row],[Profit]] / Table2[[#This Row],[Sales Amount]]</f>
        <v>0.10844966936076414</v>
      </c>
    </row>
    <row r="839" spans="1:11" x14ac:dyDescent="0.3">
      <c r="A839" t="s">
        <v>869</v>
      </c>
      <c r="B839" s="1">
        <v>45764</v>
      </c>
      <c r="C839" t="s">
        <v>22</v>
      </c>
      <c r="D839" t="s">
        <v>40</v>
      </c>
      <c r="E839" t="s">
        <v>14</v>
      </c>
      <c r="F839" t="s">
        <v>20</v>
      </c>
      <c r="G839">
        <v>18</v>
      </c>
      <c r="H839" s="10">
        <v>19282</v>
      </c>
      <c r="I839">
        <v>0</v>
      </c>
      <c r="J839" s="10">
        <v>3067</v>
      </c>
      <c r="K839" s="13">
        <f xml:space="preserve"> Table2[[#This Row],[Profit]] / Table2[[#This Row],[Sales Amount]]</f>
        <v>0.1590602634581475</v>
      </c>
    </row>
    <row r="840" spans="1:11" x14ac:dyDescent="0.3">
      <c r="A840" t="s">
        <v>870</v>
      </c>
      <c r="B840" s="1">
        <v>45765</v>
      </c>
      <c r="C840" t="s">
        <v>17</v>
      </c>
      <c r="D840" t="s">
        <v>40</v>
      </c>
      <c r="E840" t="s">
        <v>27</v>
      </c>
      <c r="F840" t="s">
        <v>31</v>
      </c>
      <c r="G840">
        <v>20</v>
      </c>
      <c r="H840" s="10">
        <v>21066</v>
      </c>
      <c r="I840">
        <v>10</v>
      </c>
      <c r="J840" s="10">
        <v>1615</v>
      </c>
      <c r="K840" s="13">
        <f xml:space="preserve"> Table2[[#This Row],[Profit]] / Table2[[#This Row],[Sales Amount]]</f>
        <v>7.6663818475268208E-2</v>
      </c>
    </row>
    <row r="841" spans="1:11" hidden="1" x14ac:dyDescent="0.3">
      <c r="A841" t="s">
        <v>871</v>
      </c>
      <c r="B841" s="1">
        <v>45766</v>
      </c>
      <c r="C841" t="s">
        <v>22</v>
      </c>
      <c r="D841" t="s">
        <v>13</v>
      </c>
      <c r="E841" t="s">
        <v>19</v>
      </c>
      <c r="F841" t="s">
        <v>23</v>
      </c>
      <c r="G841">
        <v>13</v>
      </c>
      <c r="H841">
        <v>68266</v>
      </c>
      <c r="I841">
        <v>0</v>
      </c>
      <c r="J841">
        <v>12856</v>
      </c>
      <c r="K841">
        <f xml:space="preserve"> Table2[[#This Row],[Profit]] / Table2[[#This Row],[Sales Amount]]</f>
        <v>0.18832215158351157</v>
      </c>
    </row>
    <row r="842" spans="1:11" hidden="1" x14ac:dyDescent="0.3">
      <c r="A842" t="s">
        <v>872</v>
      </c>
      <c r="B842" s="1">
        <v>45767</v>
      </c>
      <c r="C842" t="s">
        <v>12</v>
      </c>
      <c r="D842" t="s">
        <v>30</v>
      </c>
      <c r="E842" t="s">
        <v>14</v>
      </c>
      <c r="F842" t="s">
        <v>20</v>
      </c>
      <c r="G842">
        <v>8</v>
      </c>
      <c r="H842">
        <v>7011</v>
      </c>
      <c r="I842">
        <v>15</v>
      </c>
      <c r="J842">
        <v>1465</v>
      </c>
      <c r="K842">
        <f xml:space="preserve"> Table2[[#This Row],[Profit]] / Table2[[#This Row],[Sales Amount]]</f>
        <v>0.20895735273142205</v>
      </c>
    </row>
    <row r="843" spans="1:11" hidden="1" x14ac:dyDescent="0.3">
      <c r="A843" t="s">
        <v>873</v>
      </c>
      <c r="B843" s="1">
        <v>45768</v>
      </c>
      <c r="C843" t="s">
        <v>17</v>
      </c>
      <c r="D843" t="s">
        <v>26</v>
      </c>
      <c r="E843" t="s">
        <v>14</v>
      </c>
      <c r="F843" t="s">
        <v>28</v>
      </c>
      <c r="G843">
        <v>9</v>
      </c>
      <c r="H843">
        <v>26677</v>
      </c>
      <c r="I843">
        <v>20</v>
      </c>
      <c r="J843">
        <v>2205</v>
      </c>
      <c r="K843">
        <f xml:space="preserve"> Table2[[#This Row],[Profit]] / Table2[[#This Row],[Sales Amount]]</f>
        <v>8.2655471004985562E-2</v>
      </c>
    </row>
    <row r="844" spans="1:11" hidden="1" x14ac:dyDescent="0.3">
      <c r="A844" t="s">
        <v>874</v>
      </c>
      <c r="B844" s="1">
        <v>45769</v>
      </c>
      <c r="C844" t="s">
        <v>22</v>
      </c>
      <c r="D844" t="s">
        <v>13</v>
      </c>
      <c r="E844" t="s">
        <v>19</v>
      </c>
      <c r="F844" t="s">
        <v>23</v>
      </c>
      <c r="G844">
        <v>16</v>
      </c>
      <c r="H844">
        <v>5265</v>
      </c>
      <c r="I844">
        <v>20</v>
      </c>
      <c r="J844">
        <v>373</v>
      </c>
      <c r="K844">
        <f xml:space="preserve"> Table2[[#This Row],[Profit]] / Table2[[#This Row],[Sales Amount]]</f>
        <v>7.0845204178537513E-2</v>
      </c>
    </row>
    <row r="845" spans="1:11" hidden="1" x14ac:dyDescent="0.3">
      <c r="A845" t="s">
        <v>875</v>
      </c>
      <c r="B845" s="1">
        <v>45770</v>
      </c>
      <c r="C845" t="s">
        <v>12</v>
      </c>
      <c r="D845" t="s">
        <v>18</v>
      </c>
      <c r="E845" t="s">
        <v>14</v>
      </c>
      <c r="F845" t="s">
        <v>52</v>
      </c>
      <c r="G845">
        <v>19</v>
      </c>
      <c r="H845">
        <v>20854</v>
      </c>
      <c r="I845">
        <v>15</v>
      </c>
      <c r="J845">
        <v>1649</v>
      </c>
      <c r="K845">
        <f xml:space="preserve"> Table2[[#This Row],[Profit]] / Table2[[#This Row],[Sales Amount]]</f>
        <v>7.9073559029442797E-2</v>
      </c>
    </row>
    <row r="846" spans="1:11" hidden="1" x14ac:dyDescent="0.3">
      <c r="A846" t="s">
        <v>876</v>
      </c>
      <c r="B846" s="1">
        <v>45771</v>
      </c>
      <c r="C846" t="s">
        <v>22</v>
      </c>
      <c r="D846" t="s">
        <v>26</v>
      </c>
      <c r="E846" t="s">
        <v>14</v>
      </c>
      <c r="F846" t="s">
        <v>20</v>
      </c>
      <c r="G846">
        <v>16</v>
      </c>
      <c r="H846">
        <v>24429</v>
      </c>
      <c r="I846">
        <v>5</v>
      </c>
      <c r="J846">
        <v>5506</v>
      </c>
      <c r="K846">
        <f xml:space="preserve"> Table2[[#This Row],[Profit]] / Table2[[#This Row],[Sales Amount]]</f>
        <v>0.22538785869253755</v>
      </c>
    </row>
    <row r="847" spans="1:11" hidden="1" x14ac:dyDescent="0.3">
      <c r="A847" t="s">
        <v>877</v>
      </c>
      <c r="B847" s="1">
        <v>45772</v>
      </c>
      <c r="C847" t="s">
        <v>22</v>
      </c>
      <c r="D847" t="s">
        <v>13</v>
      </c>
      <c r="E847" t="s">
        <v>19</v>
      </c>
      <c r="F847" t="s">
        <v>20</v>
      </c>
      <c r="G847">
        <v>7</v>
      </c>
      <c r="H847">
        <v>29320</v>
      </c>
      <c r="I847">
        <v>5</v>
      </c>
      <c r="J847">
        <v>4563</v>
      </c>
      <c r="K847">
        <f xml:space="preserve"> Table2[[#This Row],[Profit]] / Table2[[#This Row],[Sales Amount]]</f>
        <v>0.15562755798090042</v>
      </c>
    </row>
    <row r="848" spans="1:11" hidden="1" x14ac:dyDescent="0.3">
      <c r="A848" t="s">
        <v>878</v>
      </c>
      <c r="B848" s="1">
        <v>45773</v>
      </c>
      <c r="C848" t="s">
        <v>37</v>
      </c>
      <c r="D848" t="s">
        <v>26</v>
      </c>
      <c r="E848" t="s">
        <v>14</v>
      </c>
      <c r="F848" t="s">
        <v>52</v>
      </c>
      <c r="G848">
        <v>14</v>
      </c>
      <c r="H848">
        <v>30023</v>
      </c>
      <c r="I848">
        <v>20</v>
      </c>
      <c r="J848">
        <v>4306</v>
      </c>
      <c r="K848">
        <f xml:space="preserve"> Table2[[#This Row],[Profit]] / Table2[[#This Row],[Sales Amount]]</f>
        <v>0.143423375412184</v>
      </c>
    </row>
    <row r="849" spans="1:11" hidden="1" x14ac:dyDescent="0.3">
      <c r="A849" t="s">
        <v>879</v>
      </c>
      <c r="B849" s="1">
        <v>45774</v>
      </c>
      <c r="C849" t="s">
        <v>37</v>
      </c>
      <c r="D849" t="s">
        <v>30</v>
      </c>
      <c r="E849" t="s">
        <v>19</v>
      </c>
      <c r="F849" t="s">
        <v>20</v>
      </c>
      <c r="G849">
        <v>14</v>
      </c>
      <c r="H849">
        <v>71588</v>
      </c>
      <c r="I849">
        <v>20</v>
      </c>
      <c r="J849">
        <v>5107</v>
      </c>
      <c r="K849">
        <f xml:space="preserve"> Table2[[#This Row],[Profit]] / Table2[[#This Row],[Sales Amount]]</f>
        <v>7.1338771861205783E-2</v>
      </c>
    </row>
    <row r="850" spans="1:11" hidden="1" x14ac:dyDescent="0.3">
      <c r="A850" t="s">
        <v>880</v>
      </c>
      <c r="B850" s="1">
        <v>45775</v>
      </c>
      <c r="C850" t="s">
        <v>12</v>
      </c>
      <c r="D850" t="s">
        <v>18</v>
      </c>
      <c r="E850" t="s">
        <v>19</v>
      </c>
      <c r="F850" t="s">
        <v>52</v>
      </c>
      <c r="G850">
        <v>4</v>
      </c>
      <c r="H850">
        <v>66663</v>
      </c>
      <c r="I850">
        <v>15</v>
      </c>
      <c r="J850">
        <v>11993</v>
      </c>
      <c r="K850">
        <f xml:space="preserve"> Table2[[#This Row],[Profit]] / Table2[[#This Row],[Sales Amount]]</f>
        <v>0.17990489476921231</v>
      </c>
    </row>
    <row r="851" spans="1:11" hidden="1" x14ac:dyDescent="0.3">
      <c r="A851" t="s">
        <v>881</v>
      </c>
      <c r="B851" s="1">
        <v>45776</v>
      </c>
      <c r="C851" t="s">
        <v>37</v>
      </c>
      <c r="D851" t="s">
        <v>30</v>
      </c>
      <c r="E851" t="s">
        <v>27</v>
      </c>
      <c r="F851" t="s">
        <v>23</v>
      </c>
      <c r="G851">
        <v>15</v>
      </c>
      <c r="H851">
        <v>14280</v>
      </c>
      <c r="I851">
        <v>5</v>
      </c>
      <c r="J851">
        <v>3193</v>
      </c>
      <c r="K851">
        <f xml:space="preserve"> Table2[[#This Row],[Profit]] / Table2[[#This Row],[Sales Amount]]</f>
        <v>0.22359943977591037</v>
      </c>
    </row>
    <row r="852" spans="1:11" hidden="1" x14ac:dyDescent="0.3">
      <c r="A852" t="s">
        <v>882</v>
      </c>
      <c r="B852" s="1">
        <v>45777</v>
      </c>
      <c r="C852" t="s">
        <v>12</v>
      </c>
      <c r="D852" t="s">
        <v>18</v>
      </c>
      <c r="E852" t="s">
        <v>27</v>
      </c>
      <c r="F852" t="s">
        <v>28</v>
      </c>
      <c r="G852">
        <v>3</v>
      </c>
      <c r="H852">
        <v>7089</v>
      </c>
      <c r="I852">
        <v>20</v>
      </c>
      <c r="J852">
        <v>1528</v>
      </c>
      <c r="K852">
        <f xml:space="preserve"> Table2[[#This Row],[Profit]] / Table2[[#This Row],[Sales Amount]]</f>
        <v>0.21554521089011144</v>
      </c>
    </row>
    <row r="853" spans="1:11" hidden="1" x14ac:dyDescent="0.3">
      <c r="A853" t="s">
        <v>883</v>
      </c>
      <c r="B853" s="1">
        <v>45778</v>
      </c>
      <c r="C853" t="s">
        <v>37</v>
      </c>
      <c r="D853" t="s">
        <v>45</v>
      </c>
      <c r="E853" t="s">
        <v>14</v>
      </c>
      <c r="F853" t="s">
        <v>52</v>
      </c>
      <c r="G853">
        <v>5</v>
      </c>
      <c r="H853">
        <v>35312</v>
      </c>
      <c r="I853">
        <v>5</v>
      </c>
      <c r="J853">
        <v>6187</v>
      </c>
      <c r="K853">
        <f xml:space="preserve"> Table2[[#This Row],[Profit]] / Table2[[#This Row],[Sales Amount]]</f>
        <v>0.17520956048935207</v>
      </c>
    </row>
    <row r="854" spans="1:11" hidden="1" x14ac:dyDescent="0.3">
      <c r="A854" t="s">
        <v>884</v>
      </c>
      <c r="B854" s="1">
        <v>45779</v>
      </c>
      <c r="C854" t="s">
        <v>22</v>
      </c>
      <c r="D854" t="s">
        <v>13</v>
      </c>
      <c r="E854" t="s">
        <v>14</v>
      </c>
      <c r="F854" t="s">
        <v>15</v>
      </c>
      <c r="G854">
        <v>1</v>
      </c>
      <c r="H854">
        <v>46439</v>
      </c>
      <c r="I854">
        <v>20</v>
      </c>
      <c r="J854">
        <v>3021</v>
      </c>
      <c r="K854">
        <f xml:space="preserve"> Table2[[#This Row],[Profit]] / Table2[[#This Row],[Sales Amount]]</f>
        <v>6.5053080385021209E-2</v>
      </c>
    </row>
    <row r="855" spans="1:11" hidden="1" x14ac:dyDescent="0.3">
      <c r="A855" t="s">
        <v>885</v>
      </c>
      <c r="B855" s="1">
        <v>45780</v>
      </c>
      <c r="C855" t="s">
        <v>12</v>
      </c>
      <c r="D855" t="s">
        <v>18</v>
      </c>
      <c r="E855" t="s">
        <v>19</v>
      </c>
      <c r="F855" t="s">
        <v>31</v>
      </c>
      <c r="G855">
        <v>3</v>
      </c>
      <c r="H855">
        <v>51993</v>
      </c>
      <c r="I855">
        <v>0</v>
      </c>
      <c r="J855">
        <v>3768</v>
      </c>
      <c r="K855">
        <f xml:space="preserve"> Table2[[#This Row],[Profit]] / Table2[[#This Row],[Sales Amount]]</f>
        <v>7.2471294212682474E-2</v>
      </c>
    </row>
    <row r="856" spans="1:11" hidden="1" x14ac:dyDescent="0.3">
      <c r="A856" t="s">
        <v>886</v>
      </c>
      <c r="B856" s="1">
        <v>45781</v>
      </c>
      <c r="C856" t="s">
        <v>12</v>
      </c>
      <c r="D856" t="s">
        <v>30</v>
      </c>
      <c r="E856" t="s">
        <v>14</v>
      </c>
      <c r="F856" t="s">
        <v>31</v>
      </c>
      <c r="G856">
        <v>15</v>
      </c>
      <c r="H856">
        <v>41453</v>
      </c>
      <c r="I856">
        <v>10</v>
      </c>
      <c r="J856">
        <v>2481</v>
      </c>
      <c r="K856">
        <f xml:space="preserve"> Table2[[#This Row],[Profit]] / Table2[[#This Row],[Sales Amount]]</f>
        <v>5.9850915494656598E-2</v>
      </c>
    </row>
    <row r="857" spans="1:11" hidden="1" x14ac:dyDescent="0.3">
      <c r="A857" t="s">
        <v>887</v>
      </c>
      <c r="B857" s="1">
        <v>45782</v>
      </c>
      <c r="C857" t="s">
        <v>22</v>
      </c>
      <c r="D857" t="s">
        <v>26</v>
      </c>
      <c r="E857" t="s">
        <v>19</v>
      </c>
      <c r="F857" t="s">
        <v>52</v>
      </c>
      <c r="G857">
        <v>24</v>
      </c>
      <c r="H857">
        <v>66285</v>
      </c>
      <c r="I857">
        <v>0</v>
      </c>
      <c r="J857">
        <v>6727</v>
      </c>
      <c r="K857">
        <f xml:space="preserve"> Table2[[#This Row],[Profit]] / Table2[[#This Row],[Sales Amount]]</f>
        <v>0.10148600739232104</v>
      </c>
    </row>
    <row r="858" spans="1:11" hidden="1" x14ac:dyDescent="0.3">
      <c r="A858" t="s">
        <v>888</v>
      </c>
      <c r="B858" s="1">
        <v>45783</v>
      </c>
      <c r="C858" t="s">
        <v>12</v>
      </c>
      <c r="D858" t="s">
        <v>18</v>
      </c>
      <c r="E858" t="s">
        <v>19</v>
      </c>
      <c r="F858" t="s">
        <v>31</v>
      </c>
      <c r="G858">
        <v>8</v>
      </c>
      <c r="H858">
        <v>19809</v>
      </c>
      <c r="I858">
        <v>20</v>
      </c>
      <c r="J858">
        <v>1527</v>
      </c>
      <c r="K858">
        <f xml:space="preserve"> Table2[[#This Row],[Profit]] / Table2[[#This Row],[Sales Amount]]</f>
        <v>7.7086172951688625E-2</v>
      </c>
    </row>
    <row r="859" spans="1:11" hidden="1" x14ac:dyDescent="0.3">
      <c r="A859" t="s">
        <v>889</v>
      </c>
      <c r="B859" s="1">
        <v>45784</v>
      </c>
      <c r="C859" t="s">
        <v>12</v>
      </c>
      <c r="D859" t="s">
        <v>13</v>
      </c>
      <c r="E859" t="s">
        <v>14</v>
      </c>
      <c r="F859" t="s">
        <v>20</v>
      </c>
      <c r="G859">
        <v>4</v>
      </c>
      <c r="H859">
        <v>54695</v>
      </c>
      <c r="I859">
        <v>10</v>
      </c>
      <c r="J859">
        <v>5579</v>
      </c>
      <c r="K859">
        <f xml:space="preserve"> Table2[[#This Row],[Profit]] / Table2[[#This Row],[Sales Amount]]</f>
        <v>0.1020020111527562</v>
      </c>
    </row>
    <row r="860" spans="1:11" hidden="1" x14ac:dyDescent="0.3">
      <c r="A860" t="s">
        <v>890</v>
      </c>
      <c r="B860" s="1">
        <v>45785</v>
      </c>
      <c r="C860" t="s">
        <v>37</v>
      </c>
      <c r="D860" t="s">
        <v>18</v>
      </c>
      <c r="E860" t="s">
        <v>19</v>
      </c>
      <c r="F860" t="s">
        <v>41</v>
      </c>
      <c r="G860">
        <v>2</v>
      </c>
      <c r="H860">
        <v>26401</v>
      </c>
      <c r="I860">
        <v>10</v>
      </c>
      <c r="J860">
        <v>3353</v>
      </c>
      <c r="K860">
        <f xml:space="preserve"> Table2[[#This Row],[Profit]] / Table2[[#This Row],[Sales Amount]]</f>
        <v>0.12700276504677854</v>
      </c>
    </row>
    <row r="861" spans="1:11" x14ac:dyDescent="0.3">
      <c r="A861" t="s">
        <v>891</v>
      </c>
      <c r="B861" s="1">
        <v>45786</v>
      </c>
      <c r="C861" t="s">
        <v>12</v>
      </c>
      <c r="D861" t="s">
        <v>40</v>
      </c>
      <c r="E861" t="s">
        <v>27</v>
      </c>
      <c r="F861" t="s">
        <v>41</v>
      </c>
      <c r="G861">
        <v>24</v>
      </c>
      <c r="H861" s="10">
        <v>24076</v>
      </c>
      <c r="I861">
        <v>20</v>
      </c>
      <c r="J861" s="10">
        <v>5744</v>
      </c>
      <c r="K861" s="13">
        <f xml:space="preserve"> Table2[[#This Row],[Profit]] / Table2[[#This Row],[Sales Amount]]</f>
        <v>0.23857783684997508</v>
      </c>
    </row>
    <row r="862" spans="1:11" hidden="1" x14ac:dyDescent="0.3">
      <c r="A862" t="s">
        <v>892</v>
      </c>
      <c r="B862" s="1">
        <v>45787</v>
      </c>
      <c r="C862" t="s">
        <v>17</v>
      </c>
      <c r="D862" t="s">
        <v>26</v>
      </c>
      <c r="E862" t="s">
        <v>14</v>
      </c>
      <c r="F862" t="s">
        <v>31</v>
      </c>
      <c r="G862">
        <v>24</v>
      </c>
      <c r="H862">
        <v>32008</v>
      </c>
      <c r="I862">
        <v>20</v>
      </c>
      <c r="J862">
        <v>5507</v>
      </c>
      <c r="K862">
        <f xml:space="preserve"> Table2[[#This Row],[Profit]] / Table2[[#This Row],[Sales Amount]]</f>
        <v>0.17205073731567108</v>
      </c>
    </row>
    <row r="863" spans="1:11" hidden="1" x14ac:dyDescent="0.3">
      <c r="A863" t="s">
        <v>893</v>
      </c>
      <c r="B863" s="1">
        <v>45788</v>
      </c>
      <c r="C863" t="s">
        <v>22</v>
      </c>
      <c r="D863" t="s">
        <v>13</v>
      </c>
      <c r="E863" t="s">
        <v>27</v>
      </c>
      <c r="F863" t="s">
        <v>23</v>
      </c>
      <c r="G863">
        <v>10</v>
      </c>
      <c r="H863">
        <v>25964</v>
      </c>
      <c r="I863">
        <v>5</v>
      </c>
      <c r="J863">
        <v>5634</v>
      </c>
      <c r="K863">
        <f xml:space="preserve"> Table2[[#This Row],[Profit]] / Table2[[#This Row],[Sales Amount]]</f>
        <v>0.21699275920505315</v>
      </c>
    </row>
    <row r="864" spans="1:11" hidden="1" x14ac:dyDescent="0.3">
      <c r="A864" t="s">
        <v>894</v>
      </c>
      <c r="B864" s="1">
        <v>45789</v>
      </c>
      <c r="C864" t="s">
        <v>37</v>
      </c>
      <c r="D864" t="s">
        <v>13</v>
      </c>
      <c r="E864" t="s">
        <v>14</v>
      </c>
      <c r="F864" t="s">
        <v>34</v>
      </c>
      <c r="G864">
        <v>4</v>
      </c>
      <c r="H864">
        <v>60781</v>
      </c>
      <c r="I864">
        <v>20</v>
      </c>
      <c r="J864">
        <v>11674</v>
      </c>
      <c r="K864">
        <f xml:space="preserve"> Table2[[#This Row],[Profit]] / Table2[[#This Row],[Sales Amount]]</f>
        <v>0.19206659975979334</v>
      </c>
    </row>
    <row r="865" spans="1:11" hidden="1" x14ac:dyDescent="0.3">
      <c r="A865" t="s">
        <v>895</v>
      </c>
      <c r="B865" s="1">
        <v>45790</v>
      </c>
      <c r="C865" t="s">
        <v>37</v>
      </c>
      <c r="D865" t="s">
        <v>45</v>
      </c>
      <c r="E865" t="s">
        <v>19</v>
      </c>
      <c r="F865" t="s">
        <v>23</v>
      </c>
      <c r="G865">
        <v>3</v>
      </c>
      <c r="H865">
        <v>16760</v>
      </c>
      <c r="I865">
        <v>15</v>
      </c>
      <c r="J865">
        <v>1215</v>
      </c>
      <c r="K865">
        <f xml:space="preserve"> Table2[[#This Row],[Profit]] / Table2[[#This Row],[Sales Amount]]</f>
        <v>7.2494033412887834E-2</v>
      </c>
    </row>
    <row r="866" spans="1:11" hidden="1" x14ac:dyDescent="0.3">
      <c r="A866" t="s">
        <v>896</v>
      </c>
      <c r="B866" s="1">
        <v>45791</v>
      </c>
      <c r="C866" t="s">
        <v>17</v>
      </c>
      <c r="D866" t="s">
        <v>30</v>
      </c>
      <c r="E866" t="s">
        <v>14</v>
      </c>
      <c r="F866" t="s">
        <v>34</v>
      </c>
      <c r="G866">
        <v>2</v>
      </c>
      <c r="H866">
        <v>35940</v>
      </c>
      <c r="I866">
        <v>20</v>
      </c>
      <c r="J866">
        <v>7086</v>
      </c>
      <c r="K866">
        <f xml:space="preserve"> Table2[[#This Row],[Profit]] / Table2[[#This Row],[Sales Amount]]</f>
        <v>0.19716193656093489</v>
      </c>
    </row>
    <row r="867" spans="1:11" hidden="1" x14ac:dyDescent="0.3">
      <c r="A867" t="s">
        <v>897</v>
      </c>
      <c r="B867" s="1">
        <v>45792</v>
      </c>
      <c r="C867" t="s">
        <v>22</v>
      </c>
      <c r="D867" t="s">
        <v>45</v>
      </c>
      <c r="E867" t="s">
        <v>27</v>
      </c>
      <c r="F867" t="s">
        <v>41</v>
      </c>
      <c r="G867">
        <v>17</v>
      </c>
      <c r="H867">
        <v>57183</v>
      </c>
      <c r="I867">
        <v>15</v>
      </c>
      <c r="J867">
        <v>6005</v>
      </c>
      <c r="K867">
        <f xml:space="preserve"> Table2[[#This Row],[Profit]] / Table2[[#This Row],[Sales Amount]]</f>
        <v>0.10501372785618103</v>
      </c>
    </row>
    <row r="868" spans="1:11" hidden="1" x14ac:dyDescent="0.3">
      <c r="A868" t="s">
        <v>898</v>
      </c>
      <c r="B868" s="1">
        <v>45793</v>
      </c>
      <c r="C868" t="s">
        <v>22</v>
      </c>
      <c r="D868" t="s">
        <v>13</v>
      </c>
      <c r="E868" t="s">
        <v>19</v>
      </c>
      <c r="F868" t="s">
        <v>41</v>
      </c>
      <c r="G868">
        <v>23</v>
      </c>
      <c r="H868">
        <v>41930</v>
      </c>
      <c r="I868">
        <v>20</v>
      </c>
      <c r="J868">
        <v>7456</v>
      </c>
      <c r="K868">
        <f xml:space="preserve"> Table2[[#This Row],[Profit]] / Table2[[#This Row],[Sales Amount]]</f>
        <v>0.17782017648461723</v>
      </c>
    </row>
    <row r="869" spans="1:11" hidden="1" x14ac:dyDescent="0.3">
      <c r="A869" t="s">
        <v>899</v>
      </c>
      <c r="B869" s="1">
        <v>45794</v>
      </c>
      <c r="C869" t="s">
        <v>37</v>
      </c>
      <c r="D869" t="s">
        <v>26</v>
      </c>
      <c r="E869" t="s">
        <v>14</v>
      </c>
      <c r="F869" t="s">
        <v>52</v>
      </c>
      <c r="G869">
        <v>21</v>
      </c>
      <c r="H869">
        <v>2487</v>
      </c>
      <c r="I869">
        <v>5</v>
      </c>
      <c r="J869">
        <v>293</v>
      </c>
      <c r="K869">
        <f xml:space="preserve"> Table2[[#This Row],[Profit]] / Table2[[#This Row],[Sales Amount]]</f>
        <v>0.11781262565339767</v>
      </c>
    </row>
    <row r="870" spans="1:11" hidden="1" x14ac:dyDescent="0.3">
      <c r="A870" t="s">
        <v>900</v>
      </c>
      <c r="B870" s="1">
        <v>45795</v>
      </c>
      <c r="C870" t="s">
        <v>12</v>
      </c>
      <c r="D870" t="s">
        <v>18</v>
      </c>
      <c r="E870" t="s">
        <v>14</v>
      </c>
      <c r="F870" t="s">
        <v>28</v>
      </c>
      <c r="G870">
        <v>24</v>
      </c>
      <c r="H870">
        <v>25605</v>
      </c>
      <c r="I870">
        <v>15</v>
      </c>
      <c r="J870">
        <v>6389</v>
      </c>
      <c r="K870">
        <f xml:space="preserve"> Table2[[#This Row],[Profit]] / Table2[[#This Row],[Sales Amount]]</f>
        <v>0.24952157781683265</v>
      </c>
    </row>
    <row r="871" spans="1:11" hidden="1" x14ac:dyDescent="0.3">
      <c r="A871" t="s">
        <v>901</v>
      </c>
      <c r="B871" s="1">
        <v>45796</v>
      </c>
      <c r="C871" t="s">
        <v>37</v>
      </c>
      <c r="D871" t="s">
        <v>18</v>
      </c>
      <c r="E871" t="s">
        <v>14</v>
      </c>
      <c r="F871" t="s">
        <v>15</v>
      </c>
      <c r="G871">
        <v>20</v>
      </c>
      <c r="H871">
        <v>13526</v>
      </c>
      <c r="I871">
        <v>0</v>
      </c>
      <c r="J871">
        <v>1389</v>
      </c>
      <c r="K871">
        <f xml:space="preserve"> Table2[[#This Row],[Profit]] / Table2[[#This Row],[Sales Amount]]</f>
        <v>0.10269111341120804</v>
      </c>
    </row>
    <row r="872" spans="1:11" hidden="1" x14ac:dyDescent="0.3">
      <c r="A872" t="s">
        <v>902</v>
      </c>
      <c r="B872" s="1">
        <v>45797</v>
      </c>
      <c r="C872" t="s">
        <v>22</v>
      </c>
      <c r="D872" t="s">
        <v>26</v>
      </c>
      <c r="E872" t="s">
        <v>27</v>
      </c>
      <c r="F872" t="s">
        <v>23</v>
      </c>
      <c r="G872">
        <v>23</v>
      </c>
      <c r="H872">
        <v>68809</v>
      </c>
      <c r="I872">
        <v>15</v>
      </c>
      <c r="J872">
        <v>7281</v>
      </c>
      <c r="K872">
        <f xml:space="preserve"> Table2[[#This Row],[Profit]] / Table2[[#This Row],[Sales Amount]]</f>
        <v>0.10581464633986833</v>
      </c>
    </row>
    <row r="873" spans="1:11" hidden="1" x14ac:dyDescent="0.3">
      <c r="A873" t="s">
        <v>903</v>
      </c>
      <c r="B873" s="1">
        <v>45798</v>
      </c>
      <c r="C873" t="s">
        <v>17</v>
      </c>
      <c r="D873" t="s">
        <v>13</v>
      </c>
      <c r="E873" t="s">
        <v>27</v>
      </c>
      <c r="F873" t="s">
        <v>20</v>
      </c>
      <c r="G873">
        <v>13</v>
      </c>
      <c r="H873">
        <v>46427</v>
      </c>
      <c r="I873">
        <v>5</v>
      </c>
      <c r="J873">
        <v>10963</v>
      </c>
      <c r="K873">
        <f xml:space="preserve"> Table2[[#This Row],[Profit]] / Table2[[#This Row],[Sales Amount]]</f>
        <v>0.23613414607879035</v>
      </c>
    </row>
    <row r="874" spans="1:11" hidden="1" x14ac:dyDescent="0.3">
      <c r="A874" t="s">
        <v>904</v>
      </c>
      <c r="B874" s="1">
        <v>45799</v>
      </c>
      <c r="C874" t="s">
        <v>37</v>
      </c>
      <c r="D874" t="s">
        <v>18</v>
      </c>
      <c r="E874" t="s">
        <v>14</v>
      </c>
      <c r="F874" t="s">
        <v>34</v>
      </c>
      <c r="G874">
        <v>5</v>
      </c>
      <c r="H874">
        <v>58035</v>
      </c>
      <c r="I874">
        <v>15</v>
      </c>
      <c r="J874">
        <v>3187</v>
      </c>
      <c r="K874">
        <f xml:space="preserve"> Table2[[#This Row],[Profit]] / Table2[[#This Row],[Sales Amount]]</f>
        <v>5.4915137417075904E-2</v>
      </c>
    </row>
    <row r="875" spans="1:11" hidden="1" x14ac:dyDescent="0.3">
      <c r="A875" t="s">
        <v>905</v>
      </c>
      <c r="B875" s="1">
        <v>45800</v>
      </c>
      <c r="C875" t="s">
        <v>22</v>
      </c>
      <c r="D875" t="s">
        <v>18</v>
      </c>
      <c r="E875" t="s">
        <v>19</v>
      </c>
      <c r="F875" t="s">
        <v>31</v>
      </c>
      <c r="G875">
        <v>21</v>
      </c>
      <c r="H875">
        <v>43446</v>
      </c>
      <c r="I875">
        <v>20</v>
      </c>
      <c r="J875">
        <v>8225</v>
      </c>
      <c r="K875">
        <f xml:space="preserve"> Table2[[#This Row],[Profit]] / Table2[[#This Row],[Sales Amount]]</f>
        <v>0.18931547208028357</v>
      </c>
    </row>
    <row r="876" spans="1:11" hidden="1" x14ac:dyDescent="0.3">
      <c r="A876" t="s">
        <v>906</v>
      </c>
      <c r="B876" s="1">
        <v>45801</v>
      </c>
      <c r="C876" t="s">
        <v>37</v>
      </c>
      <c r="D876" t="s">
        <v>18</v>
      </c>
      <c r="E876" t="s">
        <v>19</v>
      </c>
      <c r="F876" t="s">
        <v>20</v>
      </c>
      <c r="G876">
        <v>9</v>
      </c>
      <c r="H876">
        <v>57061</v>
      </c>
      <c r="I876">
        <v>20</v>
      </c>
      <c r="J876">
        <v>11130</v>
      </c>
      <c r="K876">
        <f xml:space="preserve"> Table2[[#This Row],[Profit]] / Table2[[#This Row],[Sales Amount]]</f>
        <v>0.1950544154501323</v>
      </c>
    </row>
    <row r="877" spans="1:11" hidden="1" x14ac:dyDescent="0.3">
      <c r="A877" t="s">
        <v>907</v>
      </c>
      <c r="B877" s="1">
        <v>45802</v>
      </c>
      <c r="C877" t="s">
        <v>12</v>
      </c>
      <c r="D877" t="s">
        <v>30</v>
      </c>
      <c r="E877" t="s">
        <v>27</v>
      </c>
      <c r="F877" t="s">
        <v>28</v>
      </c>
      <c r="G877">
        <v>22</v>
      </c>
      <c r="H877">
        <v>10877</v>
      </c>
      <c r="I877">
        <v>5</v>
      </c>
      <c r="J877">
        <v>2363</v>
      </c>
      <c r="K877">
        <f xml:space="preserve"> Table2[[#This Row],[Profit]] / Table2[[#This Row],[Sales Amount]]</f>
        <v>0.21724740277650087</v>
      </c>
    </row>
    <row r="878" spans="1:11" hidden="1" x14ac:dyDescent="0.3">
      <c r="A878" t="s">
        <v>908</v>
      </c>
      <c r="B878" s="1">
        <v>45803</v>
      </c>
      <c r="C878" t="s">
        <v>37</v>
      </c>
      <c r="D878" t="s">
        <v>30</v>
      </c>
      <c r="E878" t="s">
        <v>19</v>
      </c>
      <c r="F878" t="s">
        <v>34</v>
      </c>
      <c r="G878">
        <v>6</v>
      </c>
      <c r="H878">
        <v>54092</v>
      </c>
      <c r="I878">
        <v>10</v>
      </c>
      <c r="J878">
        <v>13246</v>
      </c>
      <c r="K878">
        <f xml:space="preserve"> Table2[[#This Row],[Profit]] / Table2[[#This Row],[Sales Amount]]</f>
        <v>0.24487909487539747</v>
      </c>
    </row>
    <row r="879" spans="1:11" x14ac:dyDescent="0.3">
      <c r="A879" t="s">
        <v>909</v>
      </c>
      <c r="B879" s="1">
        <v>45804</v>
      </c>
      <c r="C879" t="s">
        <v>37</v>
      </c>
      <c r="D879" t="s">
        <v>40</v>
      </c>
      <c r="E879" t="s">
        <v>27</v>
      </c>
      <c r="F879" t="s">
        <v>23</v>
      </c>
      <c r="G879">
        <v>5</v>
      </c>
      <c r="H879" s="10">
        <v>7847</v>
      </c>
      <c r="I879">
        <v>20</v>
      </c>
      <c r="J879" s="10">
        <v>1923</v>
      </c>
      <c r="K879" s="13">
        <f xml:space="preserve"> Table2[[#This Row],[Profit]] / Table2[[#This Row],[Sales Amount]]</f>
        <v>0.24506180706002295</v>
      </c>
    </row>
    <row r="880" spans="1:11" hidden="1" x14ac:dyDescent="0.3">
      <c r="A880" t="s">
        <v>910</v>
      </c>
      <c r="B880" s="1">
        <v>45805</v>
      </c>
      <c r="C880" t="s">
        <v>22</v>
      </c>
      <c r="D880" t="s">
        <v>45</v>
      </c>
      <c r="E880" t="s">
        <v>14</v>
      </c>
      <c r="F880" t="s">
        <v>52</v>
      </c>
      <c r="G880">
        <v>10</v>
      </c>
      <c r="H880">
        <v>34276</v>
      </c>
      <c r="I880">
        <v>0</v>
      </c>
      <c r="J880">
        <v>2161</v>
      </c>
      <c r="K880">
        <f xml:space="preserve"> Table2[[#This Row],[Profit]] / Table2[[#This Row],[Sales Amount]]</f>
        <v>6.3047029991831025E-2</v>
      </c>
    </row>
    <row r="881" spans="1:11" hidden="1" x14ac:dyDescent="0.3">
      <c r="A881" t="s">
        <v>911</v>
      </c>
      <c r="B881" s="1">
        <v>45806</v>
      </c>
      <c r="C881" t="s">
        <v>22</v>
      </c>
      <c r="D881" t="s">
        <v>26</v>
      </c>
      <c r="E881" t="s">
        <v>27</v>
      </c>
      <c r="F881" t="s">
        <v>20</v>
      </c>
      <c r="G881">
        <v>8</v>
      </c>
      <c r="H881">
        <v>4283</v>
      </c>
      <c r="I881">
        <v>5</v>
      </c>
      <c r="J881">
        <v>918</v>
      </c>
      <c r="K881">
        <f xml:space="preserve"> Table2[[#This Row],[Profit]] / Table2[[#This Row],[Sales Amount]]</f>
        <v>0.21433574597244923</v>
      </c>
    </row>
    <row r="882" spans="1:11" hidden="1" x14ac:dyDescent="0.3">
      <c r="A882" t="s">
        <v>912</v>
      </c>
      <c r="B882" s="1">
        <v>45807</v>
      </c>
      <c r="C882" t="s">
        <v>22</v>
      </c>
      <c r="D882" t="s">
        <v>26</v>
      </c>
      <c r="E882" t="s">
        <v>27</v>
      </c>
      <c r="F882" t="s">
        <v>28</v>
      </c>
      <c r="G882">
        <v>7</v>
      </c>
      <c r="H882">
        <v>56298</v>
      </c>
      <c r="I882">
        <v>15</v>
      </c>
      <c r="J882">
        <v>10092</v>
      </c>
      <c r="K882">
        <f xml:space="preserve"> Table2[[#This Row],[Profit]] / Table2[[#This Row],[Sales Amount]]</f>
        <v>0.17926036448896943</v>
      </c>
    </row>
    <row r="883" spans="1:11" hidden="1" x14ac:dyDescent="0.3">
      <c r="A883" t="s">
        <v>913</v>
      </c>
      <c r="B883" s="1">
        <v>45808</v>
      </c>
      <c r="C883" t="s">
        <v>37</v>
      </c>
      <c r="D883" t="s">
        <v>26</v>
      </c>
      <c r="E883" t="s">
        <v>14</v>
      </c>
      <c r="F883" t="s">
        <v>23</v>
      </c>
      <c r="G883">
        <v>7</v>
      </c>
      <c r="H883">
        <v>4798</v>
      </c>
      <c r="I883">
        <v>15</v>
      </c>
      <c r="J883">
        <v>861</v>
      </c>
      <c r="K883">
        <f xml:space="preserve"> Table2[[#This Row],[Profit]] / Table2[[#This Row],[Sales Amount]]</f>
        <v>0.17944977073780741</v>
      </c>
    </row>
    <row r="884" spans="1:11" x14ac:dyDescent="0.3">
      <c r="A884" t="s">
        <v>914</v>
      </c>
      <c r="B884" s="1">
        <v>45809</v>
      </c>
      <c r="C884" t="s">
        <v>12</v>
      </c>
      <c r="D884" t="s">
        <v>40</v>
      </c>
      <c r="E884" t="s">
        <v>19</v>
      </c>
      <c r="F884" t="s">
        <v>41</v>
      </c>
      <c r="G884">
        <v>6</v>
      </c>
      <c r="H884" s="10">
        <v>70704</v>
      </c>
      <c r="I884">
        <v>0</v>
      </c>
      <c r="J884" s="10">
        <v>5350</v>
      </c>
      <c r="K884" s="13">
        <f xml:space="preserve"> Table2[[#This Row],[Profit]] / Table2[[#This Row],[Sales Amount]]</f>
        <v>7.5667571848834575E-2</v>
      </c>
    </row>
    <row r="885" spans="1:11" hidden="1" x14ac:dyDescent="0.3">
      <c r="A885" t="s">
        <v>915</v>
      </c>
      <c r="B885" s="1">
        <v>45810</v>
      </c>
      <c r="C885" t="s">
        <v>17</v>
      </c>
      <c r="D885" t="s">
        <v>30</v>
      </c>
      <c r="E885" t="s">
        <v>27</v>
      </c>
      <c r="F885" t="s">
        <v>41</v>
      </c>
      <c r="G885">
        <v>21</v>
      </c>
      <c r="H885">
        <v>55661</v>
      </c>
      <c r="I885">
        <v>20</v>
      </c>
      <c r="J885">
        <v>10021</v>
      </c>
      <c r="K885">
        <f xml:space="preserve"> Table2[[#This Row],[Profit]] / Table2[[#This Row],[Sales Amount]]</f>
        <v>0.18003629111945527</v>
      </c>
    </row>
    <row r="886" spans="1:11" hidden="1" x14ac:dyDescent="0.3">
      <c r="A886" t="s">
        <v>916</v>
      </c>
      <c r="B886" s="1">
        <v>45811</v>
      </c>
      <c r="C886" t="s">
        <v>17</v>
      </c>
      <c r="D886" t="s">
        <v>13</v>
      </c>
      <c r="E886" t="s">
        <v>27</v>
      </c>
      <c r="F886" t="s">
        <v>23</v>
      </c>
      <c r="G886">
        <v>20</v>
      </c>
      <c r="H886">
        <v>61152</v>
      </c>
      <c r="I886">
        <v>5</v>
      </c>
      <c r="J886">
        <v>15073</v>
      </c>
      <c r="K886">
        <f xml:space="preserve"> Table2[[#This Row],[Profit]] / Table2[[#This Row],[Sales Amount]]</f>
        <v>0.24648417059131345</v>
      </c>
    </row>
    <row r="887" spans="1:11" hidden="1" x14ac:dyDescent="0.3">
      <c r="A887" t="s">
        <v>917</v>
      </c>
      <c r="B887" s="1">
        <v>45812</v>
      </c>
      <c r="C887" t="s">
        <v>22</v>
      </c>
      <c r="D887" t="s">
        <v>13</v>
      </c>
      <c r="E887" t="s">
        <v>14</v>
      </c>
      <c r="F887" t="s">
        <v>23</v>
      </c>
      <c r="G887">
        <v>3</v>
      </c>
      <c r="H887">
        <v>34984</v>
      </c>
      <c r="I887">
        <v>0</v>
      </c>
      <c r="J887">
        <v>8129</v>
      </c>
      <c r="K887">
        <f xml:space="preserve"> Table2[[#This Row],[Profit]] / Table2[[#This Row],[Sales Amount]]</f>
        <v>0.23236336611022182</v>
      </c>
    </row>
    <row r="888" spans="1:11" x14ac:dyDescent="0.3">
      <c r="A888" t="s">
        <v>918</v>
      </c>
      <c r="B888" s="1">
        <v>45813</v>
      </c>
      <c r="C888" t="s">
        <v>22</v>
      </c>
      <c r="D888" t="s">
        <v>40</v>
      </c>
      <c r="E888" t="s">
        <v>19</v>
      </c>
      <c r="F888" t="s">
        <v>23</v>
      </c>
      <c r="G888">
        <v>19</v>
      </c>
      <c r="H888" s="10">
        <v>21422</v>
      </c>
      <c r="I888">
        <v>20</v>
      </c>
      <c r="J888" s="10">
        <v>2952</v>
      </c>
      <c r="K888" s="13">
        <f xml:space="preserve"> Table2[[#This Row],[Profit]] / Table2[[#This Row],[Sales Amount]]</f>
        <v>0.13780225935953694</v>
      </c>
    </row>
    <row r="889" spans="1:11" hidden="1" x14ac:dyDescent="0.3">
      <c r="A889" t="s">
        <v>919</v>
      </c>
      <c r="B889" s="1">
        <v>45814</v>
      </c>
      <c r="C889" t="s">
        <v>37</v>
      </c>
      <c r="D889" t="s">
        <v>13</v>
      </c>
      <c r="E889" t="s">
        <v>27</v>
      </c>
      <c r="F889" t="s">
        <v>34</v>
      </c>
      <c r="G889">
        <v>22</v>
      </c>
      <c r="H889">
        <v>34528</v>
      </c>
      <c r="I889">
        <v>5</v>
      </c>
      <c r="J889">
        <v>2002</v>
      </c>
      <c r="K889">
        <f xml:space="preserve"> Table2[[#This Row],[Profit]] / Table2[[#This Row],[Sales Amount]]</f>
        <v>5.7981927710843373E-2</v>
      </c>
    </row>
    <row r="890" spans="1:11" hidden="1" x14ac:dyDescent="0.3">
      <c r="A890" t="s">
        <v>920</v>
      </c>
      <c r="B890" s="1">
        <v>45815</v>
      </c>
      <c r="C890" t="s">
        <v>17</v>
      </c>
      <c r="D890" t="s">
        <v>26</v>
      </c>
      <c r="E890" t="s">
        <v>14</v>
      </c>
      <c r="F890" t="s">
        <v>23</v>
      </c>
      <c r="G890">
        <v>15</v>
      </c>
      <c r="H890">
        <v>20816</v>
      </c>
      <c r="I890">
        <v>15</v>
      </c>
      <c r="J890">
        <v>2549</v>
      </c>
      <c r="K890">
        <f xml:space="preserve"> Table2[[#This Row],[Profit]] / Table2[[#This Row],[Sales Amount]]</f>
        <v>0.12245388162951576</v>
      </c>
    </row>
    <row r="891" spans="1:11" hidden="1" x14ac:dyDescent="0.3">
      <c r="A891" t="s">
        <v>921</v>
      </c>
      <c r="B891" s="1">
        <v>45816</v>
      </c>
      <c r="C891" t="s">
        <v>22</v>
      </c>
      <c r="D891" t="s">
        <v>45</v>
      </c>
      <c r="E891" t="s">
        <v>27</v>
      </c>
      <c r="F891" t="s">
        <v>20</v>
      </c>
      <c r="G891">
        <v>4</v>
      </c>
      <c r="H891">
        <v>17468</v>
      </c>
      <c r="I891">
        <v>5</v>
      </c>
      <c r="J891">
        <v>3760</v>
      </c>
      <c r="K891">
        <f xml:space="preserve"> Table2[[#This Row],[Profit]] / Table2[[#This Row],[Sales Amount]]</f>
        <v>0.21525074421799861</v>
      </c>
    </row>
    <row r="892" spans="1:11" hidden="1" x14ac:dyDescent="0.3">
      <c r="A892" t="s">
        <v>922</v>
      </c>
      <c r="B892" s="1">
        <v>45817</v>
      </c>
      <c r="C892" t="s">
        <v>12</v>
      </c>
      <c r="D892" t="s">
        <v>18</v>
      </c>
      <c r="E892" t="s">
        <v>14</v>
      </c>
      <c r="F892" t="s">
        <v>28</v>
      </c>
      <c r="G892">
        <v>12</v>
      </c>
      <c r="H892">
        <v>30766</v>
      </c>
      <c r="I892">
        <v>10</v>
      </c>
      <c r="J892">
        <v>5854</v>
      </c>
      <c r="K892">
        <f xml:space="preserve"> Table2[[#This Row],[Profit]] / Table2[[#This Row],[Sales Amount]]</f>
        <v>0.19027497887278164</v>
      </c>
    </row>
    <row r="893" spans="1:11" hidden="1" x14ac:dyDescent="0.3">
      <c r="A893" t="s">
        <v>923</v>
      </c>
      <c r="B893" s="1">
        <v>45818</v>
      </c>
      <c r="C893" t="s">
        <v>12</v>
      </c>
      <c r="D893" t="s">
        <v>30</v>
      </c>
      <c r="E893" t="s">
        <v>19</v>
      </c>
      <c r="F893" t="s">
        <v>34</v>
      </c>
      <c r="G893">
        <v>6</v>
      </c>
      <c r="H893">
        <v>24500</v>
      </c>
      <c r="I893">
        <v>5</v>
      </c>
      <c r="J893">
        <v>3475</v>
      </c>
      <c r="K893">
        <f xml:space="preserve"> Table2[[#This Row],[Profit]] / Table2[[#This Row],[Sales Amount]]</f>
        <v>0.14183673469387756</v>
      </c>
    </row>
    <row r="894" spans="1:11" hidden="1" x14ac:dyDescent="0.3">
      <c r="A894" t="s">
        <v>924</v>
      </c>
      <c r="B894" s="1">
        <v>45819</v>
      </c>
      <c r="C894" t="s">
        <v>22</v>
      </c>
      <c r="D894" t="s">
        <v>30</v>
      </c>
      <c r="E894" t="s">
        <v>19</v>
      </c>
      <c r="F894" t="s">
        <v>23</v>
      </c>
      <c r="G894">
        <v>19</v>
      </c>
      <c r="H894">
        <v>14511</v>
      </c>
      <c r="I894">
        <v>10</v>
      </c>
      <c r="J894">
        <v>885</v>
      </c>
      <c r="K894">
        <f xml:space="preserve"> Table2[[#This Row],[Profit]] / Table2[[#This Row],[Sales Amount]]</f>
        <v>6.0988215836262148E-2</v>
      </c>
    </row>
    <row r="895" spans="1:11" x14ac:dyDescent="0.3">
      <c r="A895" t="s">
        <v>925</v>
      </c>
      <c r="B895" s="1">
        <v>45820</v>
      </c>
      <c r="C895" t="s">
        <v>22</v>
      </c>
      <c r="D895" t="s">
        <v>40</v>
      </c>
      <c r="E895" t="s">
        <v>19</v>
      </c>
      <c r="F895" t="s">
        <v>15</v>
      </c>
      <c r="G895">
        <v>4</v>
      </c>
      <c r="H895" s="10">
        <v>3366</v>
      </c>
      <c r="I895">
        <v>5</v>
      </c>
      <c r="J895" s="10">
        <v>455</v>
      </c>
      <c r="K895" s="13">
        <f xml:space="preserve"> Table2[[#This Row],[Profit]] / Table2[[#This Row],[Sales Amount]]</f>
        <v>0.13517528223410577</v>
      </c>
    </row>
    <row r="896" spans="1:11" hidden="1" x14ac:dyDescent="0.3">
      <c r="A896" t="s">
        <v>926</v>
      </c>
      <c r="B896" s="1">
        <v>45821</v>
      </c>
      <c r="C896" t="s">
        <v>17</v>
      </c>
      <c r="D896" t="s">
        <v>30</v>
      </c>
      <c r="E896" t="s">
        <v>19</v>
      </c>
      <c r="F896" t="s">
        <v>31</v>
      </c>
      <c r="G896">
        <v>15</v>
      </c>
      <c r="H896">
        <v>6398</v>
      </c>
      <c r="I896">
        <v>10</v>
      </c>
      <c r="J896">
        <v>920</v>
      </c>
      <c r="K896">
        <f xml:space="preserve"> Table2[[#This Row],[Profit]] / Table2[[#This Row],[Sales Amount]]</f>
        <v>0.14379493591747422</v>
      </c>
    </row>
    <row r="897" spans="1:11" hidden="1" x14ac:dyDescent="0.3">
      <c r="A897" t="s">
        <v>927</v>
      </c>
      <c r="B897" s="1">
        <v>45822</v>
      </c>
      <c r="C897" t="s">
        <v>17</v>
      </c>
      <c r="D897" t="s">
        <v>26</v>
      </c>
      <c r="E897" t="s">
        <v>27</v>
      </c>
      <c r="F897" t="s">
        <v>15</v>
      </c>
      <c r="G897">
        <v>9</v>
      </c>
      <c r="H897">
        <v>18895</v>
      </c>
      <c r="I897">
        <v>15</v>
      </c>
      <c r="J897">
        <v>4453</v>
      </c>
      <c r="K897">
        <f xml:space="preserve"> Table2[[#This Row],[Profit]] / Table2[[#This Row],[Sales Amount]]</f>
        <v>0.23567081238422863</v>
      </c>
    </row>
    <row r="898" spans="1:11" hidden="1" x14ac:dyDescent="0.3">
      <c r="A898" t="s">
        <v>928</v>
      </c>
      <c r="B898" s="1">
        <v>45823</v>
      </c>
      <c r="C898" t="s">
        <v>37</v>
      </c>
      <c r="D898" t="s">
        <v>13</v>
      </c>
      <c r="E898" t="s">
        <v>27</v>
      </c>
      <c r="F898" t="s">
        <v>28</v>
      </c>
      <c r="G898">
        <v>5</v>
      </c>
      <c r="H898">
        <v>39519</v>
      </c>
      <c r="I898">
        <v>20</v>
      </c>
      <c r="J898">
        <v>7042</v>
      </c>
      <c r="K898">
        <f xml:space="preserve"> Table2[[#This Row],[Profit]] / Table2[[#This Row],[Sales Amount]]</f>
        <v>0.17819276803562842</v>
      </c>
    </row>
    <row r="899" spans="1:11" hidden="1" x14ac:dyDescent="0.3">
      <c r="A899" t="s">
        <v>929</v>
      </c>
      <c r="B899" s="1">
        <v>45824</v>
      </c>
      <c r="C899" t="s">
        <v>17</v>
      </c>
      <c r="D899" t="s">
        <v>26</v>
      </c>
      <c r="E899" t="s">
        <v>19</v>
      </c>
      <c r="F899" t="s">
        <v>41</v>
      </c>
      <c r="G899">
        <v>13</v>
      </c>
      <c r="H899">
        <v>4506</v>
      </c>
      <c r="I899">
        <v>10</v>
      </c>
      <c r="J899">
        <v>506</v>
      </c>
      <c r="K899">
        <f xml:space="preserve"> Table2[[#This Row],[Profit]] / Table2[[#This Row],[Sales Amount]]</f>
        <v>0.11229471815357302</v>
      </c>
    </row>
    <row r="900" spans="1:11" x14ac:dyDescent="0.3">
      <c r="A900" t="s">
        <v>930</v>
      </c>
      <c r="B900" s="1">
        <v>45825</v>
      </c>
      <c r="C900" t="s">
        <v>12</v>
      </c>
      <c r="D900" t="s">
        <v>40</v>
      </c>
      <c r="E900" t="s">
        <v>19</v>
      </c>
      <c r="F900" t="s">
        <v>52</v>
      </c>
      <c r="G900">
        <v>23</v>
      </c>
      <c r="H900" s="10">
        <v>34893</v>
      </c>
      <c r="I900">
        <v>10</v>
      </c>
      <c r="J900" s="10">
        <v>5410</v>
      </c>
      <c r="K900" s="13">
        <f xml:space="preserve"> Table2[[#This Row],[Profit]] / Table2[[#This Row],[Sales Amount]]</f>
        <v>0.15504542458372739</v>
      </c>
    </row>
    <row r="901" spans="1:11" hidden="1" x14ac:dyDescent="0.3">
      <c r="A901" t="s">
        <v>931</v>
      </c>
      <c r="B901" s="1">
        <v>45826</v>
      </c>
      <c r="C901" t="s">
        <v>12</v>
      </c>
      <c r="D901" t="s">
        <v>26</v>
      </c>
      <c r="E901" t="s">
        <v>19</v>
      </c>
      <c r="F901" t="s">
        <v>52</v>
      </c>
      <c r="G901">
        <v>18</v>
      </c>
      <c r="H901">
        <v>11456</v>
      </c>
      <c r="I901">
        <v>15</v>
      </c>
      <c r="J901">
        <v>724</v>
      </c>
      <c r="K901">
        <f xml:space="preserve"> Table2[[#This Row],[Profit]] / Table2[[#This Row],[Sales Amount]]</f>
        <v>6.3198324022346375E-2</v>
      </c>
    </row>
    <row r="902" spans="1:11" hidden="1" x14ac:dyDescent="0.3">
      <c r="A902" t="s">
        <v>932</v>
      </c>
      <c r="B902" s="1">
        <v>45827</v>
      </c>
      <c r="C902" t="s">
        <v>22</v>
      </c>
      <c r="D902" t="s">
        <v>13</v>
      </c>
      <c r="E902" t="s">
        <v>27</v>
      </c>
      <c r="F902" t="s">
        <v>31</v>
      </c>
      <c r="G902">
        <v>5</v>
      </c>
      <c r="H902">
        <v>50542</v>
      </c>
      <c r="I902">
        <v>10</v>
      </c>
      <c r="J902">
        <v>12358</v>
      </c>
      <c r="K902">
        <f xml:space="preserve"> Table2[[#This Row],[Profit]] / Table2[[#This Row],[Sales Amount]]</f>
        <v>0.24450951683748171</v>
      </c>
    </row>
    <row r="903" spans="1:11" hidden="1" x14ac:dyDescent="0.3">
      <c r="A903" t="s">
        <v>933</v>
      </c>
      <c r="B903" s="1">
        <v>45828</v>
      </c>
      <c r="C903" t="s">
        <v>17</v>
      </c>
      <c r="D903" t="s">
        <v>45</v>
      </c>
      <c r="E903" t="s">
        <v>19</v>
      </c>
      <c r="F903" t="s">
        <v>41</v>
      </c>
      <c r="G903">
        <v>16</v>
      </c>
      <c r="H903">
        <v>6578</v>
      </c>
      <c r="I903">
        <v>0</v>
      </c>
      <c r="J903">
        <v>802</v>
      </c>
      <c r="K903">
        <f xml:space="preserve"> Table2[[#This Row],[Profit]] / Table2[[#This Row],[Sales Amount]]</f>
        <v>0.12192155670416539</v>
      </c>
    </row>
    <row r="904" spans="1:11" x14ac:dyDescent="0.3">
      <c r="A904" t="s">
        <v>934</v>
      </c>
      <c r="B904" s="1">
        <v>45829</v>
      </c>
      <c r="C904" t="s">
        <v>37</v>
      </c>
      <c r="D904" t="s">
        <v>40</v>
      </c>
      <c r="E904" t="s">
        <v>19</v>
      </c>
      <c r="F904" t="s">
        <v>34</v>
      </c>
      <c r="G904">
        <v>19</v>
      </c>
      <c r="H904" s="10">
        <v>30131</v>
      </c>
      <c r="I904">
        <v>15</v>
      </c>
      <c r="J904" s="10">
        <v>4386</v>
      </c>
      <c r="K904" s="13">
        <f xml:space="preserve"> Table2[[#This Row],[Profit]] / Table2[[#This Row],[Sales Amount]]</f>
        <v>0.14556436892237232</v>
      </c>
    </row>
    <row r="905" spans="1:11" hidden="1" x14ac:dyDescent="0.3">
      <c r="A905" t="s">
        <v>935</v>
      </c>
      <c r="B905" s="1">
        <v>45830</v>
      </c>
      <c r="C905" t="s">
        <v>12</v>
      </c>
      <c r="D905" t="s">
        <v>45</v>
      </c>
      <c r="E905" t="s">
        <v>19</v>
      </c>
      <c r="F905" t="s">
        <v>34</v>
      </c>
      <c r="G905">
        <v>14</v>
      </c>
      <c r="H905">
        <v>63401</v>
      </c>
      <c r="I905">
        <v>0</v>
      </c>
      <c r="J905">
        <v>7675</v>
      </c>
      <c r="K905">
        <f xml:space="preserve"> Table2[[#This Row],[Profit]] / Table2[[#This Row],[Sales Amount]]</f>
        <v>0.12105487295153074</v>
      </c>
    </row>
    <row r="906" spans="1:11" hidden="1" x14ac:dyDescent="0.3">
      <c r="A906" t="s">
        <v>936</v>
      </c>
      <c r="B906" s="1">
        <v>45831</v>
      </c>
      <c r="C906" t="s">
        <v>12</v>
      </c>
      <c r="D906" t="s">
        <v>18</v>
      </c>
      <c r="E906" t="s">
        <v>14</v>
      </c>
      <c r="F906" t="s">
        <v>34</v>
      </c>
      <c r="G906">
        <v>16</v>
      </c>
      <c r="H906">
        <v>69997</v>
      </c>
      <c r="I906">
        <v>15</v>
      </c>
      <c r="J906">
        <v>13054</v>
      </c>
      <c r="K906">
        <f xml:space="preserve"> Table2[[#This Row],[Profit]] / Table2[[#This Row],[Sales Amount]]</f>
        <v>0.1864937068731517</v>
      </c>
    </row>
    <row r="907" spans="1:11" hidden="1" x14ac:dyDescent="0.3">
      <c r="A907" t="s">
        <v>937</v>
      </c>
      <c r="B907" s="1">
        <v>45832</v>
      </c>
      <c r="C907" t="s">
        <v>37</v>
      </c>
      <c r="D907" t="s">
        <v>45</v>
      </c>
      <c r="E907" t="s">
        <v>19</v>
      </c>
      <c r="F907" t="s">
        <v>52</v>
      </c>
      <c r="G907">
        <v>15</v>
      </c>
      <c r="H907">
        <v>42074</v>
      </c>
      <c r="I907">
        <v>10</v>
      </c>
      <c r="J907">
        <v>7676</v>
      </c>
      <c r="K907">
        <f xml:space="preserve"> Table2[[#This Row],[Profit]] / Table2[[#This Row],[Sales Amount]]</f>
        <v>0.18244046204306696</v>
      </c>
    </row>
    <row r="908" spans="1:11" hidden="1" x14ac:dyDescent="0.3">
      <c r="A908" t="s">
        <v>938</v>
      </c>
      <c r="B908" s="1">
        <v>45833</v>
      </c>
      <c r="C908" t="s">
        <v>37</v>
      </c>
      <c r="D908" t="s">
        <v>18</v>
      </c>
      <c r="E908" t="s">
        <v>14</v>
      </c>
      <c r="F908" t="s">
        <v>15</v>
      </c>
      <c r="G908">
        <v>22</v>
      </c>
      <c r="H908">
        <v>31917</v>
      </c>
      <c r="I908">
        <v>0</v>
      </c>
      <c r="J908">
        <v>6162</v>
      </c>
      <c r="K908">
        <f xml:space="preserve"> Table2[[#This Row],[Profit]] / Table2[[#This Row],[Sales Amount]]</f>
        <v>0.19306325782498354</v>
      </c>
    </row>
    <row r="909" spans="1:11" hidden="1" x14ac:dyDescent="0.3">
      <c r="A909" t="s">
        <v>939</v>
      </c>
      <c r="B909" s="1">
        <v>45834</v>
      </c>
      <c r="C909" t="s">
        <v>12</v>
      </c>
      <c r="D909" t="s">
        <v>18</v>
      </c>
      <c r="E909" t="s">
        <v>14</v>
      </c>
      <c r="F909" t="s">
        <v>52</v>
      </c>
      <c r="G909">
        <v>4</v>
      </c>
      <c r="H909">
        <v>65506</v>
      </c>
      <c r="I909">
        <v>10</v>
      </c>
      <c r="J909">
        <v>6788</v>
      </c>
      <c r="K909">
        <f xml:space="preserve"> Table2[[#This Row],[Profit]] / Table2[[#This Row],[Sales Amount]]</f>
        <v>0.10362409550270205</v>
      </c>
    </row>
    <row r="910" spans="1:11" hidden="1" x14ac:dyDescent="0.3">
      <c r="A910" t="s">
        <v>940</v>
      </c>
      <c r="B910" s="1">
        <v>45835</v>
      </c>
      <c r="C910" t="s">
        <v>12</v>
      </c>
      <c r="D910" t="s">
        <v>45</v>
      </c>
      <c r="E910" t="s">
        <v>19</v>
      </c>
      <c r="F910" t="s">
        <v>20</v>
      </c>
      <c r="G910">
        <v>7</v>
      </c>
      <c r="H910">
        <v>39954</v>
      </c>
      <c r="I910">
        <v>15</v>
      </c>
      <c r="J910">
        <v>4520</v>
      </c>
      <c r="K910">
        <f xml:space="preserve"> Table2[[#This Row],[Profit]] / Table2[[#This Row],[Sales Amount]]</f>
        <v>0.11313009961455674</v>
      </c>
    </row>
    <row r="911" spans="1:11" x14ac:dyDescent="0.3">
      <c r="A911" t="s">
        <v>941</v>
      </c>
      <c r="B911" s="1">
        <v>45836</v>
      </c>
      <c r="C911" t="s">
        <v>37</v>
      </c>
      <c r="D911" t="s">
        <v>40</v>
      </c>
      <c r="E911" t="s">
        <v>14</v>
      </c>
      <c r="F911" t="s">
        <v>23</v>
      </c>
      <c r="G911">
        <v>16</v>
      </c>
      <c r="H911" s="10">
        <v>2087</v>
      </c>
      <c r="I911">
        <v>10</v>
      </c>
      <c r="J911" s="10">
        <v>156</v>
      </c>
      <c r="K911" s="13">
        <f xml:space="preserve"> Table2[[#This Row],[Profit]] / Table2[[#This Row],[Sales Amount]]</f>
        <v>7.474844274077623E-2</v>
      </c>
    </row>
    <row r="912" spans="1:11" hidden="1" x14ac:dyDescent="0.3">
      <c r="A912" t="s">
        <v>942</v>
      </c>
      <c r="B912" s="1">
        <v>45837</v>
      </c>
      <c r="C912" t="s">
        <v>12</v>
      </c>
      <c r="D912" t="s">
        <v>13</v>
      </c>
      <c r="E912" t="s">
        <v>19</v>
      </c>
      <c r="F912" t="s">
        <v>34</v>
      </c>
      <c r="G912">
        <v>24</v>
      </c>
      <c r="H912">
        <v>55210</v>
      </c>
      <c r="I912">
        <v>0</v>
      </c>
      <c r="J912">
        <v>9998</v>
      </c>
      <c r="K912">
        <f xml:space="preserve"> Table2[[#This Row],[Profit]] / Table2[[#This Row],[Sales Amount]]</f>
        <v>0.18109038217714182</v>
      </c>
    </row>
    <row r="913" spans="1:11" hidden="1" x14ac:dyDescent="0.3">
      <c r="A913" t="s">
        <v>943</v>
      </c>
      <c r="B913" s="1">
        <v>45838</v>
      </c>
      <c r="C913" t="s">
        <v>22</v>
      </c>
      <c r="D913" t="s">
        <v>26</v>
      </c>
      <c r="E913" t="s">
        <v>27</v>
      </c>
      <c r="F913" t="s">
        <v>15</v>
      </c>
      <c r="G913">
        <v>22</v>
      </c>
      <c r="H913">
        <v>19316</v>
      </c>
      <c r="I913">
        <v>0</v>
      </c>
      <c r="J913">
        <v>1119</v>
      </c>
      <c r="K913">
        <f xml:space="preserve"> Table2[[#This Row],[Profit]] / Table2[[#This Row],[Sales Amount]]</f>
        <v>5.7931248705736176E-2</v>
      </c>
    </row>
    <row r="914" spans="1:11" hidden="1" x14ac:dyDescent="0.3">
      <c r="A914" t="s">
        <v>944</v>
      </c>
      <c r="B914" s="1">
        <v>45839</v>
      </c>
      <c r="C914" t="s">
        <v>22</v>
      </c>
      <c r="D914" t="s">
        <v>26</v>
      </c>
      <c r="E914" t="s">
        <v>27</v>
      </c>
      <c r="F914" t="s">
        <v>28</v>
      </c>
      <c r="G914">
        <v>21</v>
      </c>
      <c r="H914">
        <v>29932</v>
      </c>
      <c r="I914">
        <v>10</v>
      </c>
      <c r="J914">
        <v>5074</v>
      </c>
      <c r="K914">
        <f xml:space="preserve"> Table2[[#This Row],[Profit]] / Table2[[#This Row],[Sales Amount]]</f>
        <v>0.16951757316584257</v>
      </c>
    </row>
    <row r="915" spans="1:11" hidden="1" x14ac:dyDescent="0.3">
      <c r="A915" t="s">
        <v>945</v>
      </c>
      <c r="B915" s="1">
        <v>45840</v>
      </c>
      <c r="C915" t="s">
        <v>37</v>
      </c>
      <c r="D915" t="s">
        <v>13</v>
      </c>
      <c r="E915" t="s">
        <v>27</v>
      </c>
      <c r="F915" t="s">
        <v>31</v>
      </c>
      <c r="G915">
        <v>22</v>
      </c>
      <c r="H915">
        <v>49117</v>
      </c>
      <c r="I915">
        <v>5</v>
      </c>
      <c r="J915">
        <v>10999</v>
      </c>
      <c r="K915">
        <f xml:space="preserve"> Table2[[#This Row],[Profit]] / Table2[[#This Row],[Sales Amount]]</f>
        <v>0.2239346865647332</v>
      </c>
    </row>
    <row r="916" spans="1:11" hidden="1" x14ac:dyDescent="0.3">
      <c r="A916" t="s">
        <v>946</v>
      </c>
      <c r="B916" s="1">
        <v>45841</v>
      </c>
      <c r="C916" t="s">
        <v>17</v>
      </c>
      <c r="D916" t="s">
        <v>18</v>
      </c>
      <c r="E916" t="s">
        <v>27</v>
      </c>
      <c r="F916" t="s">
        <v>28</v>
      </c>
      <c r="G916">
        <v>21</v>
      </c>
      <c r="H916">
        <v>72873</v>
      </c>
      <c r="I916">
        <v>15</v>
      </c>
      <c r="J916">
        <v>16627</v>
      </c>
      <c r="K916">
        <f xml:space="preserve"> Table2[[#This Row],[Profit]] / Table2[[#This Row],[Sales Amount]]</f>
        <v>0.22816406625224706</v>
      </c>
    </row>
    <row r="917" spans="1:11" hidden="1" x14ac:dyDescent="0.3">
      <c r="A917" t="s">
        <v>947</v>
      </c>
      <c r="B917" s="1">
        <v>45842</v>
      </c>
      <c r="C917" t="s">
        <v>37</v>
      </c>
      <c r="D917" t="s">
        <v>18</v>
      </c>
      <c r="E917" t="s">
        <v>14</v>
      </c>
      <c r="F917" t="s">
        <v>23</v>
      </c>
      <c r="G917">
        <v>8</v>
      </c>
      <c r="H917">
        <v>34717</v>
      </c>
      <c r="I917">
        <v>15</v>
      </c>
      <c r="J917">
        <v>4853</v>
      </c>
      <c r="K917">
        <f xml:space="preserve"> Table2[[#This Row],[Profit]] / Table2[[#This Row],[Sales Amount]]</f>
        <v>0.13978742402857389</v>
      </c>
    </row>
    <row r="918" spans="1:11" x14ac:dyDescent="0.3">
      <c r="A918" t="s">
        <v>948</v>
      </c>
      <c r="B918" s="1">
        <v>45843</v>
      </c>
      <c r="C918" t="s">
        <v>37</v>
      </c>
      <c r="D918" t="s">
        <v>40</v>
      </c>
      <c r="E918" t="s">
        <v>19</v>
      </c>
      <c r="F918" t="s">
        <v>15</v>
      </c>
      <c r="G918">
        <v>17</v>
      </c>
      <c r="H918" s="10">
        <v>21384</v>
      </c>
      <c r="I918">
        <v>10</v>
      </c>
      <c r="J918" s="10">
        <v>3033</v>
      </c>
      <c r="K918" s="13">
        <f xml:space="preserve"> Table2[[#This Row],[Profit]] / Table2[[#This Row],[Sales Amount]]</f>
        <v>0.14183501683501684</v>
      </c>
    </row>
    <row r="919" spans="1:11" hidden="1" x14ac:dyDescent="0.3">
      <c r="A919" t="s">
        <v>949</v>
      </c>
      <c r="B919" s="1">
        <v>45844</v>
      </c>
      <c r="C919" t="s">
        <v>17</v>
      </c>
      <c r="D919" t="s">
        <v>30</v>
      </c>
      <c r="E919" t="s">
        <v>19</v>
      </c>
      <c r="F919" t="s">
        <v>52</v>
      </c>
      <c r="G919">
        <v>16</v>
      </c>
      <c r="H919">
        <v>5954</v>
      </c>
      <c r="I919">
        <v>5</v>
      </c>
      <c r="J919">
        <v>389</v>
      </c>
      <c r="K919">
        <f xml:space="preserve"> Table2[[#This Row],[Profit]] / Table2[[#This Row],[Sales Amount]]</f>
        <v>6.5334229089687598E-2</v>
      </c>
    </row>
    <row r="920" spans="1:11" hidden="1" x14ac:dyDescent="0.3">
      <c r="A920" t="s">
        <v>950</v>
      </c>
      <c r="B920" s="1">
        <v>45845</v>
      </c>
      <c r="C920" t="s">
        <v>17</v>
      </c>
      <c r="D920" t="s">
        <v>45</v>
      </c>
      <c r="E920" t="s">
        <v>19</v>
      </c>
      <c r="F920" t="s">
        <v>52</v>
      </c>
      <c r="G920">
        <v>23</v>
      </c>
      <c r="H920">
        <v>44118</v>
      </c>
      <c r="I920">
        <v>0</v>
      </c>
      <c r="J920">
        <v>8124</v>
      </c>
      <c r="K920">
        <f xml:space="preserve"> Table2[[#This Row],[Profit]] / Table2[[#This Row],[Sales Amount]]</f>
        <v>0.18414252685978513</v>
      </c>
    </row>
    <row r="921" spans="1:11" hidden="1" x14ac:dyDescent="0.3">
      <c r="A921" t="s">
        <v>951</v>
      </c>
      <c r="B921" s="1">
        <v>45846</v>
      </c>
      <c r="C921" t="s">
        <v>17</v>
      </c>
      <c r="D921" t="s">
        <v>18</v>
      </c>
      <c r="E921" t="s">
        <v>27</v>
      </c>
      <c r="F921" t="s">
        <v>20</v>
      </c>
      <c r="G921">
        <v>10</v>
      </c>
      <c r="H921">
        <v>63171</v>
      </c>
      <c r="I921">
        <v>20</v>
      </c>
      <c r="J921">
        <v>13534</v>
      </c>
      <c r="K921">
        <f xml:space="preserve"> Table2[[#This Row],[Profit]] / Table2[[#This Row],[Sales Amount]]</f>
        <v>0.21424387772870462</v>
      </c>
    </row>
    <row r="922" spans="1:11" hidden="1" x14ac:dyDescent="0.3">
      <c r="A922" t="s">
        <v>952</v>
      </c>
      <c r="B922" s="1">
        <v>45847</v>
      </c>
      <c r="C922" t="s">
        <v>22</v>
      </c>
      <c r="D922" t="s">
        <v>26</v>
      </c>
      <c r="E922" t="s">
        <v>27</v>
      </c>
      <c r="F922" t="s">
        <v>20</v>
      </c>
      <c r="G922">
        <v>10</v>
      </c>
      <c r="H922">
        <v>47611</v>
      </c>
      <c r="I922">
        <v>20</v>
      </c>
      <c r="J922">
        <v>4710</v>
      </c>
      <c r="K922">
        <f xml:space="preserve"> Table2[[#This Row],[Profit]] / Table2[[#This Row],[Sales Amount]]</f>
        <v>9.892671861544601E-2</v>
      </c>
    </row>
    <row r="923" spans="1:11" x14ac:dyDescent="0.3">
      <c r="A923" t="s">
        <v>953</v>
      </c>
      <c r="B923" s="1">
        <v>45848</v>
      </c>
      <c r="C923" t="s">
        <v>12</v>
      </c>
      <c r="D923" t="s">
        <v>40</v>
      </c>
      <c r="E923" t="s">
        <v>19</v>
      </c>
      <c r="F923" t="s">
        <v>52</v>
      </c>
      <c r="G923">
        <v>2</v>
      </c>
      <c r="H923" s="10">
        <v>40113</v>
      </c>
      <c r="I923">
        <v>10</v>
      </c>
      <c r="J923" s="10">
        <v>5385</v>
      </c>
      <c r="K923" s="13">
        <f xml:space="preserve"> Table2[[#This Row],[Profit]] / Table2[[#This Row],[Sales Amount]]</f>
        <v>0.13424575574003439</v>
      </c>
    </row>
    <row r="924" spans="1:11" hidden="1" x14ac:dyDescent="0.3">
      <c r="A924" t="s">
        <v>954</v>
      </c>
      <c r="B924" s="1">
        <v>45849</v>
      </c>
      <c r="C924" t="s">
        <v>22</v>
      </c>
      <c r="D924" t="s">
        <v>45</v>
      </c>
      <c r="E924" t="s">
        <v>27</v>
      </c>
      <c r="F924" t="s">
        <v>28</v>
      </c>
      <c r="G924">
        <v>9</v>
      </c>
      <c r="H924">
        <v>60493</v>
      </c>
      <c r="I924">
        <v>5</v>
      </c>
      <c r="J924">
        <v>13173</v>
      </c>
      <c r="K924">
        <f xml:space="preserve"> Table2[[#This Row],[Profit]] / Table2[[#This Row],[Sales Amount]]</f>
        <v>0.21776073264675253</v>
      </c>
    </row>
    <row r="925" spans="1:11" x14ac:dyDescent="0.3">
      <c r="A925" t="s">
        <v>955</v>
      </c>
      <c r="B925" s="1">
        <v>45850</v>
      </c>
      <c r="C925" t="s">
        <v>12</v>
      </c>
      <c r="D925" t="s">
        <v>40</v>
      </c>
      <c r="E925" t="s">
        <v>19</v>
      </c>
      <c r="F925" t="s">
        <v>31</v>
      </c>
      <c r="G925">
        <v>17</v>
      </c>
      <c r="H925" s="10">
        <v>9348</v>
      </c>
      <c r="I925">
        <v>5</v>
      </c>
      <c r="J925" s="10">
        <v>2107</v>
      </c>
      <c r="K925" s="13">
        <f xml:space="preserve"> Table2[[#This Row],[Profit]] / Table2[[#This Row],[Sales Amount]]</f>
        <v>0.22539580658964484</v>
      </c>
    </row>
    <row r="926" spans="1:11" hidden="1" x14ac:dyDescent="0.3">
      <c r="A926" t="s">
        <v>956</v>
      </c>
      <c r="B926" s="1">
        <v>45851</v>
      </c>
      <c r="C926" t="s">
        <v>22</v>
      </c>
      <c r="D926" t="s">
        <v>45</v>
      </c>
      <c r="E926" t="s">
        <v>19</v>
      </c>
      <c r="F926" t="s">
        <v>34</v>
      </c>
      <c r="G926">
        <v>11</v>
      </c>
      <c r="H926">
        <v>66625</v>
      </c>
      <c r="I926">
        <v>15</v>
      </c>
      <c r="J926">
        <v>6571</v>
      </c>
      <c r="K926">
        <f xml:space="preserve"> Table2[[#This Row],[Profit]] / Table2[[#This Row],[Sales Amount]]</f>
        <v>9.8626641651031896E-2</v>
      </c>
    </row>
    <row r="927" spans="1:11" hidden="1" x14ac:dyDescent="0.3">
      <c r="A927" t="s">
        <v>957</v>
      </c>
      <c r="B927" s="1">
        <v>45852</v>
      </c>
      <c r="C927" t="s">
        <v>12</v>
      </c>
      <c r="D927" t="s">
        <v>45</v>
      </c>
      <c r="E927" t="s">
        <v>19</v>
      </c>
      <c r="F927" t="s">
        <v>28</v>
      </c>
      <c r="G927">
        <v>10</v>
      </c>
      <c r="H927">
        <v>62102</v>
      </c>
      <c r="I927">
        <v>0</v>
      </c>
      <c r="J927">
        <v>9943</v>
      </c>
      <c r="K927">
        <f xml:space="preserve"> Table2[[#This Row],[Profit]] / Table2[[#This Row],[Sales Amount]]</f>
        <v>0.16010756497375286</v>
      </c>
    </row>
    <row r="928" spans="1:11" hidden="1" x14ac:dyDescent="0.3">
      <c r="A928" t="s">
        <v>958</v>
      </c>
      <c r="B928" s="1">
        <v>45853</v>
      </c>
      <c r="C928" t="s">
        <v>22</v>
      </c>
      <c r="D928" t="s">
        <v>13</v>
      </c>
      <c r="E928" t="s">
        <v>19</v>
      </c>
      <c r="F928" t="s">
        <v>31</v>
      </c>
      <c r="G928">
        <v>22</v>
      </c>
      <c r="H928">
        <v>72545</v>
      </c>
      <c r="I928">
        <v>5</v>
      </c>
      <c r="J928">
        <v>6420</v>
      </c>
      <c r="K928">
        <f xml:space="preserve"> Table2[[#This Row],[Profit]] / Table2[[#This Row],[Sales Amount]]</f>
        <v>8.8496795092701086E-2</v>
      </c>
    </row>
    <row r="929" spans="1:11" hidden="1" x14ac:dyDescent="0.3">
      <c r="A929" t="s">
        <v>959</v>
      </c>
      <c r="B929" s="1">
        <v>45854</v>
      </c>
      <c r="C929" t="s">
        <v>17</v>
      </c>
      <c r="D929" t="s">
        <v>18</v>
      </c>
      <c r="E929" t="s">
        <v>19</v>
      </c>
      <c r="F929" t="s">
        <v>20</v>
      </c>
      <c r="G929">
        <v>17</v>
      </c>
      <c r="H929">
        <v>42722</v>
      </c>
      <c r="I929">
        <v>20</v>
      </c>
      <c r="J929">
        <v>3006</v>
      </c>
      <c r="K929">
        <f xml:space="preserve"> Table2[[#This Row],[Profit]] / Table2[[#This Row],[Sales Amount]]</f>
        <v>7.0361874444080333E-2</v>
      </c>
    </row>
    <row r="930" spans="1:11" x14ac:dyDescent="0.3">
      <c r="A930" t="s">
        <v>960</v>
      </c>
      <c r="B930" s="1">
        <v>45855</v>
      </c>
      <c r="C930" t="s">
        <v>37</v>
      </c>
      <c r="D930" t="s">
        <v>40</v>
      </c>
      <c r="E930" t="s">
        <v>19</v>
      </c>
      <c r="F930" t="s">
        <v>23</v>
      </c>
      <c r="G930">
        <v>4</v>
      </c>
      <c r="H930" s="10">
        <v>49723</v>
      </c>
      <c r="I930">
        <v>0</v>
      </c>
      <c r="J930" s="10">
        <v>11546</v>
      </c>
      <c r="K930" s="13">
        <f xml:space="preserve"> Table2[[#This Row],[Profit]] / Table2[[#This Row],[Sales Amount]]</f>
        <v>0.23220642358667015</v>
      </c>
    </row>
    <row r="931" spans="1:11" x14ac:dyDescent="0.3">
      <c r="A931" t="s">
        <v>961</v>
      </c>
      <c r="B931" s="1">
        <v>45856</v>
      </c>
      <c r="C931" t="s">
        <v>22</v>
      </c>
      <c r="D931" t="s">
        <v>40</v>
      </c>
      <c r="E931" t="s">
        <v>19</v>
      </c>
      <c r="F931" t="s">
        <v>31</v>
      </c>
      <c r="G931">
        <v>16</v>
      </c>
      <c r="H931" s="10">
        <v>65833</v>
      </c>
      <c r="I931">
        <v>0</v>
      </c>
      <c r="J931" s="10">
        <v>14094</v>
      </c>
      <c r="K931" s="13">
        <f xml:space="preserve"> Table2[[#This Row],[Profit]] / Table2[[#This Row],[Sales Amount]]</f>
        <v>0.214087159934987</v>
      </c>
    </row>
    <row r="932" spans="1:11" hidden="1" x14ac:dyDescent="0.3">
      <c r="A932" t="s">
        <v>962</v>
      </c>
      <c r="B932" s="1">
        <v>45857</v>
      </c>
      <c r="C932" t="s">
        <v>12</v>
      </c>
      <c r="D932" t="s">
        <v>13</v>
      </c>
      <c r="E932" t="s">
        <v>27</v>
      </c>
      <c r="F932" t="s">
        <v>52</v>
      </c>
      <c r="G932">
        <v>20</v>
      </c>
      <c r="H932">
        <v>53232</v>
      </c>
      <c r="I932">
        <v>10</v>
      </c>
      <c r="J932">
        <v>10753</v>
      </c>
      <c r="K932">
        <f xml:space="preserve"> Table2[[#This Row],[Profit]] / Table2[[#This Row],[Sales Amount]]</f>
        <v>0.20200255485422303</v>
      </c>
    </row>
    <row r="933" spans="1:11" hidden="1" x14ac:dyDescent="0.3">
      <c r="A933" t="s">
        <v>963</v>
      </c>
      <c r="B933" s="1">
        <v>45858</v>
      </c>
      <c r="C933" t="s">
        <v>17</v>
      </c>
      <c r="D933" t="s">
        <v>26</v>
      </c>
      <c r="E933" t="s">
        <v>19</v>
      </c>
      <c r="F933" t="s">
        <v>20</v>
      </c>
      <c r="G933">
        <v>15</v>
      </c>
      <c r="H933">
        <v>49920</v>
      </c>
      <c r="I933">
        <v>5</v>
      </c>
      <c r="J933">
        <v>2982</v>
      </c>
      <c r="K933">
        <f xml:space="preserve"> Table2[[#This Row],[Profit]] / Table2[[#This Row],[Sales Amount]]</f>
        <v>5.9735576923076926E-2</v>
      </c>
    </row>
    <row r="934" spans="1:11" hidden="1" x14ac:dyDescent="0.3">
      <c r="A934" t="s">
        <v>964</v>
      </c>
      <c r="B934" s="1">
        <v>45859</v>
      </c>
      <c r="C934" t="s">
        <v>22</v>
      </c>
      <c r="D934" t="s">
        <v>26</v>
      </c>
      <c r="E934" t="s">
        <v>19</v>
      </c>
      <c r="F934" t="s">
        <v>20</v>
      </c>
      <c r="G934">
        <v>21</v>
      </c>
      <c r="H934">
        <v>2962</v>
      </c>
      <c r="I934">
        <v>10</v>
      </c>
      <c r="J934">
        <v>647</v>
      </c>
      <c r="K934">
        <f xml:space="preserve"> Table2[[#This Row],[Profit]] / Table2[[#This Row],[Sales Amount]]</f>
        <v>0.21843349088453748</v>
      </c>
    </row>
    <row r="935" spans="1:11" hidden="1" x14ac:dyDescent="0.3">
      <c r="A935" t="s">
        <v>965</v>
      </c>
      <c r="B935" s="1">
        <v>45860</v>
      </c>
      <c r="C935" t="s">
        <v>22</v>
      </c>
      <c r="D935" t="s">
        <v>18</v>
      </c>
      <c r="E935" t="s">
        <v>27</v>
      </c>
      <c r="F935" t="s">
        <v>34</v>
      </c>
      <c r="G935">
        <v>5</v>
      </c>
      <c r="H935">
        <v>9960</v>
      </c>
      <c r="I935">
        <v>5</v>
      </c>
      <c r="J935">
        <v>1370</v>
      </c>
      <c r="K935">
        <f xml:space="preserve"> Table2[[#This Row],[Profit]] / Table2[[#This Row],[Sales Amount]]</f>
        <v>0.13755020080321284</v>
      </c>
    </row>
    <row r="936" spans="1:11" hidden="1" x14ac:dyDescent="0.3">
      <c r="A936" t="s">
        <v>966</v>
      </c>
      <c r="B936" s="1">
        <v>45861</v>
      </c>
      <c r="C936" t="s">
        <v>17</v>
      </c>
      <c r="D936" t="s">
        <v>18</v>
      </c>
      <c r="E936" t="s">
        <v>27</v>
      </c>
      <c r="F936" t="s">
        <v>52</v>
      </c>
      <c r="G936">
        <v>6</v>
      </c>
      <c r="H936">
        <v>9775</v>
      </c>
      <c r="I936">
        <v>15</v>
      </c>
      <c r="J936">
        <v>1158</v>
      </c>
      <c r="K936">
        <f xml:space="preserve"> Table2[[#This Row],[Profit]] / Table2[[#This Row],[Sales Amount]]</f>
        <v>0.11846547314578006</v>
      </c>
    </row>
    <row r="937" spans="1:11" hidden="1" x14ac:dyDescent="0.3">
      <c r="A937" t="s">
        <v>967</v>
      </c>
      <c r="B937" s="1">
        <v>45862</v>
      </c>
      <c r="C937" t="s">
        <v>22</v>
      </c>
      <c r="D937" t="s">
        <v>30</v>
      </c>
      <c r="E937" t="s">
        <v>27</v>
      </c>
      <c r="F937" t="s">
        <v>34</v>
      </c>
      <c r="G937">
        <v>17</v>
      </c>
      <c r="H937">
        <v>13769</v>
      </c>
      <c r="I937">
        <v>10</v>
      </c>
      <c r="J937">
        <v>2193</v>
      </c>
      <c r="K937">
        <f xml:space="preserve"> Table2[[#This Row],[Profit]] / Table2[[#This Row],[Sales Amount]]</f>
        <v>0.15927082576802964</v>
      </c>
    </row>
    <row r="938" spans="1:11" hidden="1" x14ac:dyDescent="0.3">
      <c r="A938" t="s">
        <v>968</v>
      </c>
      <c r="B938" s="1">
        <v>45863</v>
      </c>
      <c r="C938" t="s">
        <v>37</v>
      </c>
      <c r="D938" t="s">
        <v>13</v>
      </c>
      <c r="E938" t="s">
        <v>19</v>
      </c>
      <c r="F938" t="s">
        <v>52</v>
      </c>
      <c r="G938">
        <v>1</v>
      </c>
      <c r="H938">
        <v>66442</v>
      </c>
      <c r="I938">
        <v>10</v>
      </c>
      <c r="J938">
        <v>4536</v>
      </c>
      <c r="K938">
        <f xml:space="preserve"> Table2[[#This Row],[Profit]] / Table2[[#This Row],[Sales Amount]]</f>
        <v>6.8270070136359537E-2</v>
      </c>
    </row>
    <row r="939" spans="1:11" hidden="1" x14ac:dyDescent="0.3">
      <c r="A939" t="s">
        <v>969</v>
      </c>
      <c r="B939" s="1">
        <v>45864</v>
      </c>
      <c r="C939" t="s">
        <v>22</v>
      </c>
      <c r="D939" t="s">
        <v>26</v>
      </c>
      <c r="E939" t="s">
        <v>14</v>
      </c>
      <c r="F939" t="s">
        <v>34</v>
      </c>
      <c r="G939">
        <v>19</v>
      </c>
      <c r="H939">
        <v>73420</v>
      </c>
      <c r="I939">
        <v>20</v>
      </c>
      <c r="J939">
        <v>14781</v>
      </c>
      <c r="K939">
        <f xml:space="preserve"> Table2[[#This Row],[Profit]] / Table2[[#This Row],[Sales Amount]]</f>
        <v>0.20132116589485155</v>
      </c>
    </row>
    <row r="940" spans="1:11" hidden="1" x14ac:dyDescent="0.3">
      <c r="A940" t="s">
        <v>970</v>
      </c>
      <c r="B940" s="1">
        <v>45865</v>
      </c>
      <c r="C940" t="s">
        <v>37</v>
      </c>
      <c r="D940" t="s">
        <v>45</v>
      </c>
      <c r="E940" t="s">
        <v>14</v>
      </c>
      <c r="F940" t="s">
        <v>31</v>
      </c>
      <c r="G940">
        <v>4</v>
      </c>
      <c r="H940">
        <v>23053</v>
      </c>
      <c r="I940">
        <v>10</v>
      </c>
      <c r="J940">
        <v>3838</v>
      </c>
      <c r="K940">
        <f xml:space="preserve"> Table2[[#This Row],[Profit]] / Table2[[#This Row],[Sales Amount]]</f>
        <v>0.16648592374094479</v>
      </c>
    </row>
    <row r="941" spans="1:11" x14ac:dyDescent="0.3">
      <c r="A941" t="s">
        <v>971</v>
      </c>
      <c r="B941" s="1">
        <v>45866</v>
      </c>
      <c r="C941" t="s">
        <v>37</v>
      </c>
      <c r="D941" t="s">
        <v>40</v>
      </c>
      <c r="E941" t="s">
        <v>27</v>
      </c>
      <c r="F941" t="s">
        <v>28</v>
      </c>
      <c r="G941">
        <v>17</v>
      </c>
      <c r="H941" s="10">
        <v>24866</v>
      </c>
      <c r="I941">
        <v>5</v>
      </c>
      <c r="J941" s="10">
        <v>2171</v>
      </c>
      <c r="K941" s="13">
        <f xml:space="preserve"> Table2[[#This Row],[Profit]] / Table2[[#This Row],[Sales Amount]]</f>
        <v>8.7307970723075681E-2</v>
      </c>
    </row>
    <row r="942" spans="1:11" hidden="1" x14ac:dyDescent="0.3">
      <c r="A942" t="s">
        <v>972</v>
      </c>
      <c r="B942" s="1">
        <v>45867</v>
      </c>
      <c r="C942" t="s">
        <v>17</v>
      </c>
      <c r="D942" t="s">
        <v>18</v>
      </c>
      <c r="E942" t="s">
        <v>14</v>
      </c>
      <c r="F942" t="s">
        <v>23</v>
      </c>
      <c r="G942">
        <v>9</v>
      </c>
      <c r="H942">
        <v>44536</v>
      </c>
      <c r="I942">
        <v>20</v>
      </c>
      <c r="J942">
        <v>3903</v>
      </c>
      <c r="K942">
        <f xml:space="preserve"> Table2[[#This Row],[Profit]] / Table2[[#This Row],[Sales Amount]]</f>
        <v>8.7636967846236757E-2</v>
      </c>
    </row>
    <row r="943" spans="1:11" x14ac:dyDescent="0.3">
      <c r="A943" t="s">
        <v>973</v>
      </c>
      <c r="B943" s="1">
        <v>45868</v>
      </c>
      <c r="C943" t="s">
        <v>22</v>
      </c>
      <c r="D943" t="s">
        <v>40</v>
      </c>
      <c r="E943" t="s">
        <v>27</v>
      </c>
      <c r="F943" t="s">
        <v>23</v>
      </c>
      <c r="G943">
        <v>24</v>
      </c>
      <c r="H943" s="10">
        <v>17869</v>
      </c>
      <c r="I943">
        <v>10</v>
      </c>
      <c r="J943" s="10">
        <v>1551</v>
      </c>
      <c r="K943" s="13">
        <f xml:space="preserve"> Table2[[#This Row],[Profit]] / Table2[[#This Row],[Sales Amount]]</f>
        <v>8.6798365885052325E-2</v>
      </c>
    </row>
    <row r="944" spans="1:11" x14ac:dyDescent="0.3">
      <c r="A944" t="s">
        <v>974</v>
      </c>
      <c r="B944" s="1">
        <v>45869</v>
      </c>
      <c r="C944" t="s">
        <v>17</v>
      </c>
      <c r="D944" t="s">
        <v>40</v>
      </c>
      <c r="E944" t="s">
        <v>19</v>
      </c>
      <c r="F944" t="s">
        <v>52</v>
      </c>
      <c r="G944">
        <v>2</v>
      </c>
      <c r="H944" s="10">
        <v>12295</v>
      </c>
      <c r="I944">
        <v>10</v>
      </c>
      <c r="J944" s="10">
        <v>754</v>
      </c>
      <c r="K944" s="13">
        <f xml:space="preserve"> Table2[[#This Row],[Profit]] / Table2[[#This Row],[Sales Amount]]</f>
        <v>6.1325742171614475E-2</v>
      </c>
    </row>
    <row r="945" spans="1:11" hidden="1" x14ac:dyDescent="0.3">
      <c r="A945" t="s">
        <v>975</v>
      </c>
      <c r="B945" s="1">
        <v>45870</v>
      </c>
      <c r="C945" t="s">
        <v>22</v>
      </c>
      <c r="D945" t="s">
        <v>30</v>
      </c>
      <c r="E945" t="s">
        <v>14</v>
      </c>
      <c r="F945" t="s">
        <v>15</v>
      </c>
      <c r="G945">
        <v>8</v>
      </c>
      <c r="H945">
        <v>70521</v>
      </c>
      <c r="I945">
        <v>15</v>
      </c>
      <c r="J945">
        <v>11816</v>
      </c>
      <c r="K945">
        <f xml:space="preserve"> Table2[[#This Row],[Profit]] / Table2[[#This Row],[Sales Amount]]</f>
        <v>0.167552927496774</v>
      </c>
    </row>
    <row r="946" spans="1:11" hidden="1" x14ac:dyDescent="0.3">
      <c r="A946" t="s">
        <v>976</v>
      </c>
      <c r="B946" s="1">
        <v>45871</v>
      </c>
      <c r="C946" t="s">
        <v>22</v>
      </c>
      <c r="D946" t="s">
        <v>26</v>
      </c>
      <c r="E946" t="s">
        <v>19</v>
      </c>
      <c r="F946" t="s">
        <v>41</v>
      </c>
      <c r="G946">
        <v>15</v>
      </c>
      <c r="H946">
        <v>68654</v>
      </c>
      <c r="I946">
        <v>10</v>
      </c>
      <c r="J946">
        <v>14971</v>
      </c>
      <c r="K946">
        <f xml:space="preserve"> Table2[[#This Row],[Profit]] / Table2[[#This Row],[Sales Amount]]</f>
        <v>0.21806449733445976</v>
      </c>
    </row>
    <row r="947" spans="1:11" hidden="1" x14ac:dyDescent="0.3">
      <c r="A947" t="s">
        <v>977</v>
      </c>
      <c r="B947" s="1">
        <v>45872</v>
      </c>
      <c r="C947" t="s">
        <v>12</v>
      </c>
      <c r="D947" t="s">
        <v>18</v>
      </c>
      <c r="E947" t="s">
        <v>14</v>
      </c>
      <c r="F947" t="s">
        <v>20</v>
      </c>
      <c r="G947">
        <v>7</v>
      </c>
      <c r="H947">
        <v>30643</v>
      </c>
      <c r="I947">
        <v>0</v>
      </c>
      <c r="J947">
        <v>1639</v>
      </c>
      <c r="K947">
        <f xml:space="preserve"> Table2[[#This Row],[Profit]] / Table2[[#This Row],[Sales Amount]]</f>
        <v>5.3486930130861858E-2</v>
      </c>
    </row>
    <row r="948" spans="1:11" x14ac:dyDescent="0.3">
      <c r="A948" t="s">
        <v>978</v>
      </c>
      <c r="B948" s="1">
        <v>45873</v>
      </c>
      <c r="C948" t="s">
        <v>22</v>
      </c>
      <c r="D948" t="s">
        <v>40</v>
      </c>
      <c r="E948" t="s">
        <v>19</v>
      </c>
      <c r="F948" t="s">
        <v>20</v>
      </c>
      <c r="G948">
        <v>6</v>
      </c>
      <c r="H948" s="10">
        <v>29925</v>
      </c>
      <c r="I948">
        <v>20</v>
      </c>
      <c r="J948" s="10">
        <v>1789</v>
      </c>
      <c r="K948" s="13">
        <f xml:space="preserve"> Table2[[#This Row],[Profit]] / Table2[[#This Row],[Sales Amount]]</f>
        <v>5.9782790309106097E-2</v>
      </c>
    </row>
    <row r="949" spans="1:11" hidden="1" x14ac:dyDescent="0.3">
      <c r="A949" t="s">
        <v>979</v>
      </c>
      <c r="B949" s="1">
        <v>45874</v>
      </c>
      <c r="C949" t="s">
        <v>17</v>
      </c>
      <c r="D949" t="s">
        <v>18</v>
      </c>
      <c r="E949" t="s">
        <v>14</v>
      </c>
      <c r="F949" t="s">
        <v>52</v>
      </c>
      <c r="G949">
        <v>1</v>
      </c>
      <c r="H949">
        <v>5868</v>
      </c>
      <c r="I949">
        <v>0</v>
      </c>
      <c r="J949">
        <v>965</v>
      </c>
      <c r="K949">
        <f xml:space="preserve"> Table2[[#This Row],[Profit]] / Table2[[#This Row],[Sales Amount]]</f>
        <v>0.16445126107702795</v>
      </c>
    </row>
    <row r="950" spans="1:11" hidden="1" x14ac:dyDescent="0.3">
      <c r="A950" t="s">
        <v>980</v>
      </c>
      <c r="B950" s="1">
        <v>45875</v>
      </c>
      <c r="C950" t="s">
        <v>37</v>
      </c>
      <c r="D950" t="s">
        <v>45</v>
      </c>
      <c r="E950" t="s">
        <v>19</v>
      </c>
      <c r="F950" t="s">
        <v>31</v>
      </c>
      <c r="G950">
        <v>15</v>
      </c>
      <c r="H950">
        <v>5121</v>
      </c>
      <c r="I950">
        <v>20</v>
      </c>
      <c r="J950">
        <v>1095</v>
      </c>
      <c r="K950">
        <f xml:space="preserve"> Table2[[#This Row],[Profit]] / Table2[[#This Row],[Sales Amount]]</f>
        <v>0.21382542472173405</v>
      </c>
    </row>
    <row r="951" spans="1:11" hidden="1" x14ac:dyDescent="0.3">
      <c r="A951" t="s">
        <v>981</v>
      </c>
      <c r="B951" s="1">
        <v>45876</v>
      </c>
      <c r="C951" t="s">
        <v>22</v>
      </c>
      <c r="D951" t="s">
        <v>30</v>
      </c>
      <c r="E951" t="s">
        <v>19</v>
      </c>
      <c r="F951" t="s">
        <v>34</v>
      </c>
      <c r="G951">
        <v>23</v>
      </c>
      <c r="H951">
        <v>59329</v>
      </c>
      <c r="I951">
        <v>15</v>
      </c>
      <c r="J951">
        <v>6843</v>
      </c>
      <c r="K951">
        <f xml:space="preserve"> Table2[[#This Row],[Profit]] / Table2[[#This Row],[Sales Amount]]</f>
        <v>0.11533988437357784</v>
      </c>
    </row>
    <row r="952" spans="1:11" hidden="1" x14ac:dyDescent="0.3">
      <c r="A952" t="s">
        <v>982</v>
      </c>
      <c r="B952" s="1">
        <v>45877</v>
      </c>
      <c r="C952" t="s">
        <v>12</v>
      </c>
      <c r="D952" t="s">
        <v>45</v>
      </c>
      <c r="E952" t="s">
        <v>14</v>
      </c>
      <c r="F952" t="s">
        <v>15</v>
      </c>
      <c r="G952">
        <v>7</v>
      </c>
      <c r="H952">
        <v>60794</v>
      </c>
      <c r="I952">
        <v>10</v>
      </c>
      <c r="J952">
        <v>7290</v>
      </c>
      <c r="K952">
        <f xml:space="preserve"> Table2[[#This Row],[Profit]] / Table2[[#This Row],[Sales Amount]]</f>
        <v>0.11991314932394644</v>
      </c>
    </row>
    <row r="953" spans="1:11" hidden="1" x14ac:dyDescent="0.3">
      <c r="A953" t="s">
        <v>983</v>
      </c>
      <c r="B953" s="1">
        <v>45878</v>
      </c>
      <c r="C953" t="s">
        <v>17</v>
      </c>
      <c r="D953" t="s">
        <v>18</v>
      </c>
      <c r="E953" t="s">
        <v>19</v>
      </c>
      <c r="F953" t="s">
        <v>28</v>
      </c>
      <c r="G953">
        <v>17</v>
      </c>
      <c r="H953">
        <v>15219</v>
      </c>
      <c r="I953">
        <v>10</v>
      </c>
      <c r="J953">
        <v>2576</v>
      </c>
      <c r="K953">
        <f xml:space="preserve"> Table2[[#This Row],[Profit]] / Table2[[#This Row],[Sales Amount]]</f>
        <v>0.16926210657730467</v>
      </c>
    </row>
    <row r="954" spans="1:11" hidden="1" x14ac:dyDescent="0.3">
      <c r="A954" t="s">
        <v>984</v>
      </c>
      <c r="B954" s="1">
        <v>45879</v>
      </c>
      <c r="C954" t="s">
        <v>22</v>
      </c>
      <c r="D954" t="s">
        <v>18</v>
      </c>
      <c r="E954" t="s">
        <v>19</v>
      </c>
      <c r="F954" t="s">
        <v>34</v>
      </c>
      <c r="G954">
        <v>2</v>
      </c>
      <c r="H954">
        <v>29727</v>
      </c>
      <c r="I954">
        <v>10</v>
      </c>
      <c r="J954">
        <v>3116</v>
      </c>
      <c r="K954">
        <f xml:space="preserve"> Table2[[#This Row],[Profit]] / Table2[[#This Row],[Sales Amount]]</f>
        <v>0.10482053352171426</v>
      </c>
    </row>
    <row r="955" spans="1:11" hidden="1" x14ac:dyDescent="0.3">
      <c r="A955" t="s">
        <v>985</v>
      </c>
      <c r="B955" s="1">
        <v>45880</v>
      </c>
      <c r="C955" t="s">
        <v>17</v>
      </c>
      <c r="D955" t="s">
        <v>26</v>
      </c>
      <c r="E955" t="s">
        <v>19</v>
      </c>
      <c r="F955" t="s">
        <v>34</v>
      </c>
      <c r="G955">
        <v>9</v>
      </c>
      <c r="H955">
        <v>8066</v>
      </c>
      <c r="I955">
        <v>20</v>
      </c>
      <c r="J955">
        <v>446</v>
      </c>
      <c r="K955">
        <f xml:space="preserve"> Table2[[#This Row],[Profit]] / Table2[[#This Row],[Sales Amount]]</f>
        <v>5.5293825936027774E-2</v>
      </c>
    </row>
    <row r="956" spans="1:11" x14ac:dyDescent="0.3">
      <c r="A956" t="s">
        <v>986</v>
      </c>
      <c r="B956" s="1">
        <v>45881</v>
      </c>
      <c r="C956" t="s">
        <v>12</v>
      </c>
      <c r="D956" t="s">
        <v>40</v>
      </c>
      <c r="E956" t="s">
        <v>14</v>
      </c>
      <c r="F956" t="s">
        <v>52</v>
      </c>
      <c r="G956">
        <v>9</v>
      </c>
      <c r="H956" s="10">
        <v>12806</v>
      </c>
      <c r="I956">
        <v>10</v>
      </c>
      <c r="J956" s="10">
        <v>2523</v>
      </c>
      <c r="K956" s="13">
        <f xml:space="preserve"> Table2[[#This Row],[Profit]] / Table2[[#This Row],[Sales Amount]]</f>
        <v>0.19701702327034204</v>
      </c>
    </row>
    <row r="957" spans="1:11" x14ac:dyDescent="0.3">
      <c r="A957" t="s">
        <v>987</v>
      </c>
      <c r="B957" s="1">
        <v>45882</v>
      </c>
      <c r="C957" t="s">
        <v>12</v>
      </c>
      <c r="D957" t="s">
        <v>40</v>
      </c>
      <c r="E957" t="s">
        <v>14</v>
      </c>
      <c r="F957" t="s">
        <v>52</v>
      </c>
      <c r="G957">
        <v>13</v>
      </c>
      <c r="H957" s="10">
        <v>54322</v>
      </c>
      <c r="I957">
        <v>0</v>
      </c>
      <c r="J957" s="10">
        <v>9513</v>
      </c>
      <c r="K957" s="13">
        <f xml:space="preserve"> Table2[[#This Row],[Profit]] / Table2[[#This Row],[Sales Amount]]</f>
        <v>0.17512241817311586</v>
      </c>
    </row>
    <row r="958" spans="1:11" hidden="1" x14ac:dyDescent="0.3">
      <c r="A958" t="s">
        <v>988</v>
      </c>
      <c r="B958" s="1">
        <v>45883</v>
      </c>
      <c r="C958" t="s">
        <v>17</v>
      </c>
      <c r="D958" t="s">
        <v>45</v>
      </c>
      <c r="E958" t="s">
        <v>19</v>
      </c>
      <c r="F958" t="s">
        <v>31</v>
      </c>
      <c r="G958">
        <v>6</v>
      </c>
      <c r="H958">
        <v>24542</v>
      </c>
      <c r="I958">
        <v>10</v>
      </c>
      <c r="J958">
        <v>4077</v>
      </c>
      <c r="K958">
        <f xml:space="preserve"> Table2[[#This Row],[Profit]] / Table2[[#This Row],[Sales Amount]]</f>
        <v>0.16612338032760166</v>
      </c>
    </row>
    <row r="959" spans="1:11" hidden="1" x14ac:dyDescent="0.3">
      <c r="A959" t="s">
        <v>989</v>
      </c>
      <c r="B959" s="1">
        <v>45884</v>
      </c>
      <c r="C959" t="s">
        <v>22</v>
      </c>
      <c r="D959" t="s">
        <v>30</v>
      </c>
      <c r="E959" t="s">
        <v>19</v>
      </c>
      <c r="F959" t="s">
        <v>20</v>
      </c>
      <c r="G959">
        <v>6</v>
      </c>
      <c r="H959">
        <v>15586</v>
      </c>
      <c r="I959">
        <v>15</v>
      </c>
      <c r="J959">
        <v>3091</v>
      </c>
      <c r="K959">
        <f xml:space="preserve"> Table2[[#This Row],[Profit]] / Table2[[#This Row],[Sales Amount]]</f>
        <v>0.1983190042345695</v>
      </c>
    </row>
    <row r="960" spans="1:11" hidden="1" x14ac:dyDescent="0.3">
      <c r="A960" t="s">
        <v>990</v>
      </c>
      <c r="B960" s="1">
        <v>45885</v>
      </c>
      <c r="C960" t="s">
        <v>37</v>
      </c>
      <c r="D960" t="s">
        <v>13</v>
      </c>
      <c r="E960" t="s">
        <v>14</v>
      </c>
      <c r="F960" t="s">
        <v>52</v>
      </c>
      <c r="G960">
        <v>20</v>
      </c>
      <c r="H960">
        <v>17887</v>
      </c>
      <c r="I960">
        <v>0</v>
      </c>
      <c r="J960">
        <v>3309</v>
      </c>
      <c r="K960">
        <f xml:space="preserve"> Table2[[#This Row],[Profit]] / Table2[[#This Row],[Sales Amount]]</f>
        <v>0.18499468888019233</v>
      </c>
    </row>
    <row r="961" spans="1:11" x14ac:dyDescent="0.3">
      <c r="A961" t="s">
        <v>991</v>
      </c>
      <c r="B961" s="1">
        <v>45886</v>
      </c>
      <c r="C961" t="s">
        <v>12</v>
      </c>
      <c r="D961" t="s">
        <v>40</v>
      </c>
      <c r="E961" t="s">
        <v>14</v>
      </c>
      <c r="F961" t="s">
        <v>52</v>
      </c>
      <c r="G961">
        <v>20</v>
      </c>
      <c r="H961" s="10">
        <v>27542</v>
      </c>
      <c r="I961">
        <v>10</v>
      </c>
      <c r="J961" s="10">
        <v>2511</v>
      </c>
      <c r="K961" s="13">
        <f xml:space="preserve"> Table2[[#This Row],[Profit]] / Table2[[#This Row],[Sales Amount]]</f>
        <v>9.1169849684118801E-2</v>
      </c>
    </row>
    <row r="962" spans="1:11" hidden="1" x14ac:dyDescent="0.3">
      <c r="A962" t="s">
        <v>992</v>
      </c>
      <c r="B962" s="1">
        <v>45887</v>
      </c>
      <c r="C962" t="s">
        <v>22</v>
      </c>
      <c r="D962" t="s">
        <v>26</v>
      </c>
      <c r="E962" t="s">
        <v>19</v>
      </c>
      <c r="F962" t="s">
        <v>52</v>
      </c>
      <c r="G962">
        <v>21</v>
      </c>
      <c r="H962">
        <v>52118</v>
      </c>
      <c r="I962">
        <v>10</v>
      </c>
      <c r="J962">
        <v>6280</v>
      </c>
      <c r="K962">
        <f xml:space="preserve"> Table2[[#This Row],[Profit]] / Table2[[#This Row],[Sales Amount]]</f>
        <v>0.1204957979968533</v>
      </c>
    </row>
    <row r="963" spans="1:11" hidden="1" x14ac:dyDescent="0.3">
      <c r="A963" t="s">
        <v>993</v>
      </c>
      <c r="B963" s="1">
        <v>45888</v>
      </c>
      <c r="C963" t="s">
        <v>22</v>
      </c>
      <c r="D963" t="s">
        <v>45</v>
      </c>
      <c r="E963" t="s">
        <v>19</v>
      </c>
      <c r="F963" t="s">
        <v>31</v>
      </c>
      <c r="G963">
        <v>3</v>
      </c>
      <c r="H963">
        <v>18823</v>
      </c>
      <c r="I963">
        <v>5</v>
      </c>
      <c r="J963">
        <v>1415</v>
      </c>
      <c r="K963">
        <f xml:space="preserve"> Table2[[#This Row],[Profit]] / Table2[[#This Row],[Sales Amount]]</f>
        <v>7.5173989268448177E-2</v>
      </c>
    </row>
    <row r="964" spans="1:11" hidden="1" x14ac:dyDescent="0.3">
      <c r="A964" t="s">
        <v>994</v>
      </c>
      <c r="B964" s="1">
        <v>45889</v>
      </c>
      <c r="C964" t="s">
        <v>37</v>
      </c>
      <c r="D964" t="s">
        <v>45</v>
      </c>
      <c r="E964" t="s">
        <v>19</v>
      </c>
      <c r="F964" t="s">
        <v>20</v>
      </c>
      <c r="G964">
        <v>17</v>
      </c>
      <c r="H964">
        <v>18519</v>
      </c>
      <c r="I964">
        <v>20</v>
      </c>
      <c r="J964">
        <v>1406</v>
      </c>
      <c r="K964">
        <f xml:space="preserve"> Table2[[#This Row],[Profit]] / Table2[[#This Row],[Sales Amount]]</f>
        <v>7.5922026027323286E-2</v>
      </c>
    </row>
    <row r="965" spans="1:11" hidden="1" x14ac:dyDescent="0.3">
      <c r="A965" t="s">
        <v>995</v>
      </c>
      <c r="B965" s="1">
        <v>45890</v>
      </c>
      <c r="C965" t="s">
        <v>12</v>
      </c>
      <c r="D965" t="s">
        <v>13</v>
      </c>
      <c r="E965" t="s">
        <v>27</v>
      </c>
      <c r="F965" t="s">
        <v>28</v>
      </c>
      <c r="G965">
        <v>17</v>
      </c>
      <c r="H965">
        <v>41363</v>
      </c>
      <c r="I965">
        <v>0</v>
      </c>
      <c r="J965">
        <v>7662</v>
      </c>
      <c r="K965">
        <f xml:space="preserve"> Table2[[#This Row],[Profit]] / Table2[[#This Row],[Sales Amount]]</f>
        <v>0.18523801465077486</v>
      </c>
    </row>
    <row r="966" spans="1:11" hidden="1" x14ac:dyDescent="0.3">
      <c r="A966" t="s">
        <v>996</v>
      </c>
      <c r="B966" s="1">
        <v>45891</v>
      </c>
      <c r="C966" t="s">
        <v>12</v>
      </c>
      <c r="D966" t="s">
        <v>26</v>
      </c>
      <c r="E966" t="s">
        <v>14</v>
      </c>
      <c r="F966" t="s">
        <v>28</v>
      </c>
      <c r="G966">
        <v>12</v>
      </c>
      <c r="H966">
        <v>10783</v>
      </c>
      <c r="I966">
        <v>5</v>
      </c>
      <c r="J966">
        <v>2390</v>
      </c>
      <c r="K966">
        <f xml:space="preserve"> Table2[[#This Row],[Profit]] / Table2[[#This Row],[Sales Amount]]</f>
        <v>0.22164518223128998</v>
      </c>
    </row>
    <row r="967" spans="1:11" hidden="1" x14ac:dyDescent="0.3">
      <c r="A967" t="s">
        <v>997</v>
      </c>
      <c r="B967" s="1">
        <v>45892</v>
      </c>
      <c r="C967" t="s">
        <v>22</v>
      </c>
      <c r="D967" t="s">
        <v>30</v>
      </c>
      <c r="E967" t="s">
        <v>27</v>
      </c>
      <c r="F967" t="s">
        <v>41</v>
      </c>
      <c r="G967">
        <v>16</v>
      </c>
      <c r="H967">
        <v>18779</v>
      </c>
      <c r="I967">
        <v>15</v>
      </c>
      <c r="J967">
        <v>4554</v>
      </c>
      <c r="K967">
        <f xml:space="preserve"> Table2[[#This Row],[Profit]] / Table2[[#This Row],[Sales Amount]]</f>
        <v>0.24250492571489429</v>
      </c>
    </row>
    <row r="968" spans="1:11" hidden="1" x14ac:dyDescent="0.3">
      <c r="A968" t="s">
        <v>998</v>
      </c>
      <c r="B968" s="1">
        <v>45893</v>
      </c>
      <c r="C968" t="s">
        <v>22</v>
      </c>
      <c r="D968" t="s">
        <v>26</v>
      </c>
      <c r="E968" t="s">
        <v>14</v>
      </c>
      <c r="F968" t="s">
        <v>41</v>
      </c>
      <c r="G968">
        <v>15</v>
      </c>
      <c r="H968">
        <v>47499</v>
      </c>
      <c r="I968">
        <v>20</v>
      </c>
      <c r="J968">
        <v>8344</v>
      </c>
      <c r="K968">
        <f xml:space="preserve"> Table2[[#This Row],[Profit]] / Table2[[#This Row],[Sales Amount]]</f>
        <v>0.17566685614433988</v>
      </c>
    </row>
    <row r="969" spans="1:11" hidden="1" x14ac:dyDescent="0.3">
      <c r="A969" t="s">
        <v>999</v>
      </c>
      <c r="B969" s="1">
        <v>45894</v>
      </c>
      <c r="C969" t="s">
        <v>37</v>
      </c>
      <c r="D969" t="s">
        <v>30</v>
      </c>
      <c r="E969" t="s">
        <v>14</v>
      </c>
      <c r="F969" t="s">
        <v>52</v>
      </c>
      <c r="G969">
        <v>13</v>
      </c>
      <c r="H969">
        <v>63280</v>
      </c>
      <c r="I969">
        <v>0</v>
      </c>
      <c r="J969">
        <v>5493</v>
      </c>
      <c r="K969">
        <f xml:space="preserve"> Table2[[#This Row],[Profit]] / Table2[[#This Row],[Sales Amount]]</f>
        <v>8.6804677623261689E-2</v>
      </c>
    </row>
    <row r="970" spans="1:11" hidden="1" x14ac:dyDescent="0.3">
      <c r="A970" t="s">
        <v>1000</v>
      </c>
      <c r="B970" s="1">
        <v>45895</v>
      </c>
      <c r="C970" t="s">
        <v>37</v>
      </c>
      <c r="D970" t="s">
        <v>26</v>
      </c>
      <c r="E970" t="s">
        <v>14</v>
      </c>
      <c r="F970" t="s">
        <v>41</v>
      </c>
      <c r="G970">
        <v>23</v>
      </c>
      <c r="H970">
        <v>23408</v>
      </c>
      <c r="I970">
        <v>10</v>
      </c>
      <c r="J970">
        <v>1665</v>
      </c>
      <c r="K970">
        <f xml:space="preserve"> Table2[[#This Row],[Profit]] / Table2[[#This Row],[Sales Amount]]</f>
        <v>7.1129528366370473E-2</v>
      </c>
    </row>
    <row r="971" spans="1:11" hidden="1" x14ac:dyDescent="0.3">
      <c r="A971" t="s">
        <v>1001</v>
      </c>
      <c r="B971" s="1">
        <v>45896</v>
      </c>
      <c r="C971" t="s">
        <v>12</v>
      </c>
      <c r="D971" t="s">
        <v>26</v>
      </c>
      <c r="E971" t="s">
        <v>14</v>
      </c>
      <c r="F971" t="s">
        <v>20</v>
      </c>
      <c r="G971">
        <v>1</v>
      </c>
      <c r="H971">
        <v>62084</v>
      </c>
      <c r="I971">
        <v>0</v>
      </c>
      <c r="J971">
        <v>13197</v>
      </c>
      <c r="K971">
        <f xml:space="preserve"> Table2[[#This Row],[Profit]] / Table2[[#This Row],[Sales Amount]]</f>
        <v>0.21256684491978609</v>
      </c>
    </row>
    <row r="972" spans="1:11" hidden="1" x14ac:dyDescent="0.3">
      <c r="A972" t="s">
        <v>1002</v>
      </c>
      <c r="B972" s="1">
        <v>45897</v>
      </c>
      <c r="C972" t="s">
        <v>17</v>
      </c>
      <c r="D972" t="s">
        <v>18</v>
      </c>
      <c r="E972" t="s">
        <v>14</v>
      </c>
      <c r="F972" t="s">
        <v>31</v>
      </c>
      <c r="G972">
        <v>17</v>
      </c>
      <c r="H972">
        <v>50725</v>
      </c>
      <c r="I972">
        <v>10</v>
      </c>
      <c r="J972">
        <v>8407</v>
      </c>
      <c r="K972">
        <f xml:space="preserve"> Table2[[#This Row],[Profit]] / Table2[[#This Row],[Sales Amount]]</f>
        <v>0.16573681616559882</v>
      </c>
    </row>
    <row r="973" spans="1:11" hidden="1" x14ac:dyDescent="0.3">
      <c r="A973" t="s">
        <v>1003</v>
      </c>
      <c r="B973" s="1">
        <v>45898</v>
      </c>
      <c r="C973" t="s">
        <v>12</v>
      </c>
      <c r="D973" t="s">
        <v>45</v>
      </c>
      <c r="E973" t="s">
        <v>14</v>
      </c>
      <c r="F973" t="s">
        <v>28</v>
      </c>
      <c r="G973">
        <v>3</v>
      </c>
      <c r="H973">
        <v>38452</v>
      </c>
      <c r="I973">
        <v>20</v>
      </c>
      <c r="J973">
        <v>6677</v>
      </c>
      <c r="K973">
        <f xml:space="preserve"> Table2[[#This Row],[Profit]] / Table2[[#This Row],[Sales Amount]]</f>
        <v>0.17364506397586602</v>
      </c>
    </row>
    <row r="974" spans="1:11" hidden="1" x14ac:dyDescent="0.3">
      <c r="A974" t="s">
        <v>1004</v>
      </c>
      <c r="B974" s="1">
        <v>45899</v>
      </c>
      <c r="C974" t="s">
        <v>22</v>
      </c>
      <c r="D974" t="s">
        <v>26</v>
      </c>
      <c r="E974" t="s">
        <v>14</v>
      </c>
      <c r="F974" t="s">
        <v>34</v>
      </c>
      <c r="G974">
        <v>15</v>
      </c>
      <c r="H974">
        <v>38163</v>
      </c>
      <c r="I974">
        <v>10</v>
      </c>
      <c r="J974">
        <v>7872</v>
      </c>
      <c r="K974">
        <f xml:space="preserve"> Table2[[#This Row],[Profit]] / Table2[[#This Row],[Sales Amount]]</f>
        <v>0.2062730917380709</v>
      </c>
    </row>
    <row r="975" spans="1:11" hidden="1" x14ac:dyDescent="0.3">
      <c r="A975" t="s">
        <v>1005</v>
      </c>
      <c r="B975" s="1">
        <v>45900</v>
      </c>
      <c r="C975" t="s">
        <v>12</v>
      </c>
      <c r="D975" t="s">
        <v>13</v>
      </c>
      <c r="E975" t="s">
        <v>27</v>
      </c>
      <c r="F975" t="s">
        <v>28</v>
      </c>
      <c r="G975">
        <v>4</v>
      </c>
      <c r="H975">
        <v>61881</v>
      </c>
      <c r="I975">
        <v>15</v>
      </c>
      <c r="J975">
        <v>11797</v>
      </c>
      <c r="K975">
        <f xml:space="preserve"> Table2[[#This Row],[Profit]] / Table2[[#This Row],[Sales Amount]]</f>
        <v>0.19064009954590261</v>
      </c>
    </row>
    <row r="976" spans="1:11" hidden="1" x14ac:dyDescent="0.3">
      <c r="A976" t="s">
        <v>1006</v>
      </c>
      <c r="B976" s="1">
        <v>45901</v>
      </c>
      <c r="C976" t="s">
        <v>17</v>
      </c>
      <c r="D976" t="s">
        <v>26</v>
      </c>
      <c r="E976" t="s">
        <v>19</v>
      </c>
      <c r="F976" t="s">
        <v>28</v>
      </c>
      <c r="G976">
        <v>4</v>
      </c>
      <c r="H976">
        <v>48429</v>
      </c>
      <c r="I976">
        <v>10</v>
      </c>
      <c r="J976">
        <v>10503</v>
      </c>
      <c r="K976">
        <f xml:space="preserve"> Table2[[#This Row],[Profit]] / Table2[[#This Row],[Sales Amount]]</f>
        <v>0.21687418695409774</v>
      </c>
    </row>
    <row r="977" spans="1:11" x14ac:dyDescent="0.3">
      <c r="A977" t="s">
        <v>1007</v>
      </c>
      <c r="B977" s="1">
        <v>45902</v>
      </c>
      <c r="C977" t="s">
        <v>37</v>
      </c>
      <c r="D977" t="s">
        <v>40</v>
      </c>
      <c r="E977" t="s">
        <v>19</v>
      </c>
      <c r="F977" t="s">
        <v>20</v>
      </c>
      <c r="G977">
        <v>18</v>
      </c>
      <c r="H977" s="10">
        <v>9843</v>
      </c>
      <c r="I977">
        <v>15</v>
      </c>
      <c r="J977" s="10">
        <v>602</v>
      </c>
      <c r="K977" s="13">
        <f xml:space="preserve"> Table2[[#This Row],[Profit]] / Table2[[#This Row],[Sales Amount]]</f>
        <v>6.1160215381489386E-2</v>
      </c>
    </row>
    <row r="978" spans="1:11" hidden="1" x14ac:dyDescent="0.3">
      <c r="A978" t="s">
        <v>1008</v>
      </c>
      <c r="B978" s="1">
        <v>45903</v>
      </c>
      <c r="C978" t="s">
        <v>17</v>
      </c>
      <c r="D978" t="s">
        <v>45</v>
      </c>
      <c r="E978" t="s">
        <v>27</v>
      </c>
      <c r="F978" t="s">
        <v>41</v>
      </c>
      <c r="G978">
        <v>17</v>
      </c>
      <c r="H978">
        <v>40291</v>
      </c>
      <c r="I978">
        <v>20</v>
      </c>
      <c r="J978">
        <v>8038</v>
      </c>
      <c r="K978">
        <f xml:space="preserve"> Table2[[#This Row],[Profit]] / Table2[[#This Row],[Sales Amount]]</f>
        <v>0.19949864734059716</v>
      </c>
    </row>
    <row r="979" spans="1:11" x14ac:dyDescent="0.3">
      <c r="A979" t="s">
        <v>1009</v>
      </c>
      <c r="B979" s="1">
        <v>45904</v>
      </c>
      <c r="C979" t="s">
        <v>17</v>
      </c>
      <c r="D979" t="s">
        <v>40</v>
      </c>
      <c r="E979" t="s">
        <v>27</v>
      </c>
      <c r="F979" t="s">
        <v>34</v>
      </c>
      <c r="G979">
        <v>19</v>
      </c>
      <c r="H979" s="10">
        <v>29634</v>
      </c>
      <c r="I979">
        <v>20</v>
      </c>
      <c r="J979" s="10">
        <v>6524</v>
      </c>
      <c r="K979" s="13">
        <f xml:space="preserve"> Table2[[#This Row],[Profit]] / Table2[[#This Row],[Sales Amount]]</f>
        <v>0.22015252750219344</v>
      </c>
    </row>
    <row r="980" spans="1:11" hidden="1" x14ac:dyDescent="0.3">
      <c r="A980" t="s">
        <v>1010</v>
      </c>
      <c r="B980" s="1">
        <v>45905</v>
      </c>
      <c r="C980" t="s">
        <v>17</v>
      </c>
      <c r="D980" t="s">
        <v>45</v>
      </c>
      <c r="E980" t="s">
        <v>27</v>
      </c>
      <c r="F980" t="s">
        <v>20</v>
      </c>
      <c r="G980">
        <v>11</v>
      </c>
      <c r="H980">
        <v>47601</v>
      </c>
      <c r="I980">
        <v>0</v>
      </c>
      <c r="J980">
        <v>5104</v>
      </c>
      <c r="K980">
        <f xml:space="preserve"> Table2[[#This Row],[Profit]] / Table2[[#This Row],[Sales Amount]]</f>
        <v>0.10722463813785425</v>
      </c>
    </row>
    <row r="981" spans="1:11" x14ac:dyDescent="0.3">
      <c r="A981" t="s">
        <v>1011</v>
      </c>
      <c r="B981" s="1">
        <v>45906</v>
      </c>
      <c r="C981" t="s">
        <v>37</v>
      </c>
      <c r="D981" t="s">
        <v>40</v>
      </c>
      <c r="E981" t="s">
        <v>27</v>
      </c>
      <c r="F981" t="s">
        <v>52</v>
      </c>
      <c r="G981">
        <v>20</v>
      </c>
      <c r="H981" s="10">
        <v>69943</v>
      </c>
      <c r="I981">
        <v>15</v>
      </c>
      <c r="J981" s="10">
        <v>12456</v>
      </c>
      <c r="K981" s="13">
        <f xml:space="preserve"> Table2[[#This Row],[Profit]] / Table2[[#This Row],[Sales Amount]]</f>
        <v>0.17808787155254993</v>
      </c>
    </row>
    <row r="982" spans="1:11" hidden="1" x14ac:dyDescent="0.3">
      <c r="A982" t="s">
        <v>1012</v>
      </c>
      <c r="B982" s="1">
        <v>45907</v>
      </c>
      <c r="C982" t="s">
        <v>17</v>
      </c>
      <c r="D982" t="s">
        <v>26</v>
      </c>
      <c r="E982" t="s">
        <v>14</v>
      </c>
      <c r="F982" t="s">
        <v>31</v>
      </c>
      <c r="G982">
        <v>3</v>
      </c>
      <c r="H982">
        <v>58030</v>
      </c>
      <c r="I982">
        <v>15</v>
      </c>
      <c r="J982">
        <v>6547</v>
      </c>
      <c r="K982">
        <f xml:space="preserve"> Table2[[#This Row],[Profit]] / Table2[[#This Row],[Sales Amount]]</f>
        <v>0.11282095467861451</v>
      </c>
    </row>
    <row r="983" spans="1:11" hidden="1" x14ac:dyDescent="0.3">
      <c r="A983" t="s">
        <v>1013</v>
      </c>
      <c r="B983" s="1">
        <v>45908</v>
      </c>
      <c r="C983" t="s">
        <v>17</v>
      </c>
      <c r="D983" t="s">
        <v>26</v>
      </c>
      <c r="E983" t="s">
        <v>19</v>
      </c>
      <c r="F983" t="s">
        <v>23</v>
      </c>
      <c r="G983">
        <v>8</v>
      </c>
      <c r="H983">
        <v>47299</v>
      </c>
      <c r="I983">
        <v>5</v>
      </c>
      <c r="J983">
        <v>11427</v>
      </c>
      <c r="K983">
        <f xml:space="preserve"> Table2[[#This Row],[Profit]] / Table2[[#This Row],[Sales Amount]]</f>
        <v>0.24159073130510159</v>
      </c>
    </row>
    <row r="984" spans="1:11" hidden="1" x14ac:dyDescent="0.3">
      <c r="A984" t="s">
        <v>1014</v>
      </c>
      <c r="B984" s="1">
        <v>45909</v>
      </c>
      <c r="C984" t="s">
        <v>17</v>
      </c>
      <c r="D984" t="s">
        <v>18</v>
      </c>
      <c r="E984" t="s">
        <v>14</v>
      </c>
      <c r="F984" t="s">
        <v>28</v>
      </c>
      <c r="G984">
        <v>14</v>
      </c>
      <c r="H984">
        <v>5327</v>
      </c>
      <c r="I984">
        <v>5</v>
      </c>
      <c r="J984">
        <v>301</v>
      </c>
      <c r="K984">
        <f xml:space="preserve"> Table2[[#This Row],[Profit]] / Table2[[#This Row],[Sales Amount]]</f>
        <v>5.6504599211563734E-2</v>
      </c>
    </row>
    <row r="985" spans="1:11" hidden="1" x14ac:dyDescent="0.3">
      <c r="A985" t="s">
        <v>1015</v>
      </c>
      <c r="B985" s="1">
        <v>45910</v>
      </c>
      <c r="C985" t="s">
        <v>22</v>
      </c>
      <c r="D985" t="s">
        <v>13</v>
      </c>
      <c r="E985" t="s">
        <v>19</v>
      </c>
      <c r="F985" t="s">
        <v>23</v>
      </c>
      <c r="G985">
        <v>1</v>
      </c>
      <c r="H985">
        <v>63153</v>
      </c>
      <c r="I985">
        <v>5</v>
      </c>
      <c r="J985">
        <v>10480</v>
      </c>
      <c r="K985">
        <f xml:space="preserve"> Table2[[#This Row],[Profit]] / Table2[[#This Row],[Sales Amount]]</f>
        <v>0.16594619416338099</v>
      </c>
    </row>
    <row r="986" spans="1:11" x14ac:dyDescent="0.3">
      <c r="A986" t="s">
        <v>1016</v>
      </c>
      <c r="B986" s="1">
        <v>45911</v>
      </c>
      <c r="C986" t="s">
        <v>17</v>
      </c>
      <c r="D986" t="s">
        <v>40</v>
      </c>
      <c r="E986" t="s">
        <v>19</v>
      </c>
      <c r="F986" t="s">
        <v>31</v>
      </c>
      <c r="G986">
        <v>14</v>
      </c>
      <c r="H986" s="10">
        <v>14199</v>
      </c>
      <c r="I986">
        <v>10</v>
      </c>
      <c r="J986" s="10">
        <v>1182</v>
      </c>
      <c r="K986" s="13">
        <f xml:space="preserve"> Table2[[#This Row],[Profit]] / Table2[[#This Row],[Sales Amount]]</f>
        <v>8.324529896471583E-2</v>
      </c>
    </row>
    <row r="987" spans="1:11" hidden="1" x14ac:dyDescent="0.3">
      <c r="A987" t="s">
        <v>1017</v>
      </c>
      <c r="B987" s="1">
        <v>45912</v>
      </c>
      <c r="C987" t="s">
        <v>37</v>
      </c>
      <c r="D987" t="s">
        <v>30</v>
      </c>
      <c r="E987" t="s">
        <v>27</v>
      </c>
      <c r="F987" t="s">
        <v>31</v>
      </c>
      <c r="G987">
        <v>2</v>
      </c>
      <c r="H987">
        <v>5813</v>
      </c>
      <c r="I987">
        <v>5</v>
      </c>
      <c r="J987">
        <v>1118</v>
      </c>
      <c r="K987">
        <f xml:space="preserve"> Table2[[#This Row],[Profit]] / Table2[[#This Row],[Sales Amount]]</f>
        <v>0.19232754171684155</v>
      </c>
    </row>
    <row r="988" spans="1:11" hidden="1" x14ac:dyDescent="0.3">
      <c r="A988" t="s">
        <v>1018</v>
      </c>
      <c r="B988" s="1">
        <v>45913</v>
      </c>
      <c r="C988" t="s">
        <v>17</v>
      </c>
      <c r="D988" t="s">
        <v>18</v>
      </c>
      <c r="E988" t="s">
        <v>14</v>
      </c>
      <c r="F988" t="s">
        <v>20</v>
      </c>
      <c r="G988">
        <v>23</v>
      </c>
      <c r="H988">
        <v>14098</v>
      </c>
      <c r="I988">
        <v>15</v>
      </c>
      <c r="J988">
        <v>1200</v>
      </c>
      <c r="K988">
        <f xml:space="preserve"> Table2[[#This Row],[Profit]] / Table2[[#This Row],[Sales Amount]]</f>
        <v>8.5118456518655128E-2</v>
      </c>
    </row>
    <row r="989" spans="1:11" x14ac:dyDescent="0.3">
      <c r="A989" t="s">
        <v>1019</v>
      </c>
      <c r="B989" s="1">
        <v>45914</v>
      </c>
      <c r="C989" t="s">
        <v>17</v>
      </c>
      <c r="D989" t="s">
        <v>40</v>
      </c>
      <c r="E989" t="s">
        <v>27</v>
      </c>
      <c r="F989" t="s">
        <v>20</v>
      </c>
      <c r="G989">
        <v>4</v>
      </c>
      <c r="H989" s="10">
        <v>29307</v>
      </c>
      <c r="I989">
        <v>10</v>
      </c>
      <c r="J989" s="10">
        <v>2845</v>
      </c>
      <c r="K989" s="13">
        <f xml:space="preserve"> Table2[[#This Row],[Profit]] / Table2[[#This Row],[Sales Amount]]</f>
        <v>9.7075783942402835E-2</v>
      </c>
    </row>
    <row r="990" spans="1:11" x14ac:dyDescent="0.3">
      <c r="A990" t="s">
        <v>1020</v>
      </c>
      <c r="B990" s="1">
        <v>45915</v>
      </c>
      <c r="C990" t="s">
        <v>37</v>
      </c>
      <c r="D990" t="s">
        <v>40</v>
      </c>
      <c r="E990" t="s">
        <v>14</v>
      </c>
      <c r="F990" t="s">
        <v>20</v>
      </c>
      <c r="G990">
        <v>24</v>
      </c>
      <c r="H990" s="10">
        <v>70923</v>
      </c>
      <c r="I990">
        <v>20</v>
      </c>
      <c r="J990" s="10">
        <v>10558</v>
      </c>
      <c r="K990" s="13">
        <f xml:space="preserve"> Table2[[#This Row],[Profit]] / Table2[[#This Row],[Sales Amount]]</f>
        <v>0.14886567122090155</v>
      </c>
    </row>
    <row r="991" spans="1:11" hidden="1" x14ac:dyDescent="0.3">
      <c r="A991" t="s">
        <v>1021</v>
      </c>
      <c r="B991" s="1">
        <v>45916</v>
      </c>
      <c r="C991" t="s">
        <v>17</v>
      </c>
      <c r="D991" t="s">
        <v>18</v>
      </c>
      <c r="E991" t="s">
        <v>19</v>
      </c>
      <c r="F991" t="s">
        <v>23</v>
      </c>
      <c r="G991">
        <v>19</v>
      </c>
      <c r="H991">
        <v>69890</v>
      </c>
      <c r="I991">
        <v>0</v>
      </c>
      <c r="J991">
        <v>16282</v>
      </c>
      <c r="K991">
        <f xml:space="preserve"> Table2[[#This Row],[Profit]] / Table2[[#This Row],[Sales Amount]]</f>
        <v>0.23296608956932321</v>
      </c>
    </row>
    <row r="992" spans="1:11" hidden="1" x14ac:dyDescent="0.3">
      <c r="A992" t="s">
        <v>1022</v>
      </c>
      <c r="B992" s="1">
        <v>45917</v>
      </c>
      <c r="C992" t="s">
        <v>37</v>
      </c>
      <c r="D992" t="s">
        <v>26</v>
      </c>
      <c r="E992" t="s">
        <v>27</v>
      </c>
      <c r="F992" t="s">
        <v>20</v>
      </c>
      <c r="G992">
        <v>6</v>
      </c>
      <c r="H992">
        <v>45726</v>
      </c>
      <c r="I992">
        <v>5</v>
      </c>
      <c r="J992">
        <v>4222</v>
      </c>
      <c r="K992">
        <f xml:space="preserve"> Table2[[#This Row],[Profit]] / Table2[[#This Row],[Sales Amount]]</f>
        <v>9.2332589773870447E-2</v>
      </c>
    </row>
    <row r="993" spans="1:11" x14ac:dyDescent="0.3">
      <c r="A993" t="s">
        <v>1023</v>
      </c>
      <c r="B993" s="1">
        <v>45918</v>
      </c>
      <c r="C993" t="s">
        <v>17</v>
      </c>
      <c r="D993" t="s">
        <v>40</v>
      </c>
      <c r="E993" t="s">
        <v>27</v>
      </c>
      <c r="F993" t="s">
        <v>31</v>
      </c>
      <c r="G993">
        <v>1</v>
      </c>
      <c r="H993" s="10">
        <v>60050</v>
      </c>
      <c r="I993">
        <v>20</v>
      </c>
      <c r="J993" s="10">
        <v>4734</v>
      </c>
      <c r="K993" s="13">
        <f xml:space="preserve"> Table2[[#This Row],[Profit]] / Table2[[#This Row],[Sales Amount]]</f>
        <v>7.8834304746044956E-2</v>
      </c>
    </row>
    <row r="994" spans="1:11" hidden="1" x14ac:dyDescent="0.3">
      <c r="A994" t="s">
        <v>1024</v>
      </c>
      <c r="B994" s="1">
        <v>45919</v>
      </c>
      <c r="C994" t="s">
        <v>37</v>
      </c>
      <c r="D994" t="s">
        <v>26</v>
      </c>
      <c r="E994" t="s">
        <v>19</v>
      </c>
      <c r="F994" t="s">
        <v>52</v>
      </c>
      <c r="G994">
        <v>17</v>
      </c>
      <c r="H994">
        <v>4058</v>
      </c>
      <c r="I994">
        <v>15</v>
      </c>
      <c r="J994">
        <v>818</v>
      </c>
      <c r="K994">
        <f xml:space="preserve"> Table2[[#This Row],[Profit]] / Table2[[#This Row],[Sales Amount]]</f>
        <v>0.2015771315919172</v>
      </c>
    </row>
    <row r="995" spans="1:11" hidden="1" x14ac:dyDescent="0.3">
      <c r="A995" t="s">
        <v>1025</v>
      </c>
      <c r="B995" s="1">
        <v>45920</v>
      </c>
      <c r="C995" t="s">
        <v>17</v>
      </c>
      <c r="D995" t="s">
        <v>18</v>
      </c>
      <c r="E995" t="s">
        <v>19</v>
      </c>
      <c r="F995" t="s">
        <v>20</v>
      </c>
      <c r="G995">
        <v>8</v>
      </c>
      <c r="H995">
        <v>50613</v>
      </c>
      <c r="I995">
        <v>0</v>
      </c>
      <c r="J995">
        <v>7598</v>
      </c>
      <c r="K995">
        <f xml:space="preserve"> Table2[[#This Row],[Profit]] / Table2[[#This Row],[Sales Amount]]</f>
        <v>0.15011953450694485</v>
      </c>
    </row>
    <row r="996" spans="1:11" hidden="1" x14ac:dyDescent="0.3">
      <c r="A996" t="s">
        <v>1026</v>
      </c>
      <c r="B996" s="1">
        <v>45921</v>
      </c>
      <c r="C996" t="s">
        <v>17</v>
      </c>
      <c r="D996" t="s">
        <v>26</v>
      </c>
      <c r="E996" t="s">
        <v>19</v>
      </c>
      <c r="F996" t="s">
        <v>15</v>
      </c>
      <c r="G996">
        <v>19</v>
      </c>
      <c r="H996">
        <v>53499</v>
      </c>
      <c r="I996">
        <v>20</v>
      </c>
      <c r="J996">
        <v>12430</v>
      </c>
      <c r="K996">
        <f xml:space="preserve"> Table2[[#This Row],[Profit]] / Table2[[#This Row],[Sales Amount]]</f>
        <v>0.232340791416662</v>
      </c>
    </row>
    <row r="997" spans="1:11" hidden="1" x14ac:dyDescent="0.3">
      <c r="A997" t="s">
        <v>1027</v>
      </c>
      <c r="B997" s="1">
        <v>45922</v>
      </c>
      <c r="C997" t="s">
        <v>22</v>
      </c>
      <c r="D997" t="s">
        <v>45</v>
      </c>
      <c r="E997" t="s">
        <v>27</v>
      </c>
      <c r="F997" t="s">
        <v>41</v>
      </c>
      <c r="G997">
        <v>21</v>
      </c>
      <c r="H997">
        <v>56378</v>
      </c>
      <c r="I997">
        <v>0</v>
      </c>
      <c r="J997">
        <v>4472</v>
      </c>
      <c r="K997">
        <f xml:space="preserve"> Table2[[#This Row],[Profit]] / Table2[[#This Row],[Sales Amount]]</f>
        <v>7.932172123878109E-2</v>
      </c>
    </row>
    <row r="998" spans="1:11" hidden="1" x14ac:dyDescent="0.3">
      <c r="A998" t="s">
        <v>1028</v>
      </c>
      <c r="B998" s="1">
        <v>45923</v>
      </c>
      <c r="C998" t="s">
        <v>22</v>
      </c>
      <c r="D998" t="s">
        <v>30</v>
      </c>
      <c r="E998" t="s">
        <v>14</v>
      </c>
      <c r="F998" t="s">
        <v>23</v>
      </c>
      <c r="G998">
        <v>1</v>
      </c>
      <c r="H998">
        <v>36843</v>
      </c>
      <c r="I998">
        <v>5</v>
      </c>
      <c r="J998">
        <v>6601</v>
      </c>
      <c r="K998">
        <f xml:space="preserve"> Table2[[#This Row],[Profit]] / Table2[[#This Row],[Sales Amount]]</f>
        <v>0.1791656488342426</v>
      </c>
    </row>
    <row r="999" spans="1:11" x14ac:dyDescent="0.3">
      <c r="A999" t="s">
        <v>1029</v>
      </c>
      <c r="B999" s="1">
        <v>45924</v>
      </c>
      <c r="C999" t="s">
        <v>17</v>
      </c>
      <c r="D999" t="s">
        <v>40</v>
      </c>
      <c r="E999" t="s">
        <v>27</v>
      </c>
      <c r="F999" t="s">
        <v>15</v>
      </c>
      <c r="G999">
        <v>5</v>
      </c>
      <c r="H999" s="10">
        <v>58719</v>
      </c>
      <c r="I999">
        <v>15</v>
      </c>
      <c r="J999" s="10">
        <v>5670</v>
      </c>
      <c r="K999" s="13">
        <f xml:space="preserve"> Table2[[#This Row],[Profit]] / Table2[[#This Row],[Sales Amount]]</f>
        <v>9.6561589945332857E-2</v>
      </c>
    </row>
    <row r="1000" spans="1:11" hidden="1" x14ac:dyDescent="0.3">
      <c r="A1000" t="s">
        <v>1030</v>
      </c>
      <c r="B1000" s="1">
        <v>45925</v>
      </c>
      <c r="C1000" t="s">
        <v>17</v>
      </c>
      <c r="D1000" t="s">
        <v>13</v>
      </c>
      <c r="E1000" t="s">
        <v>14</v>
      </c>
      <c r="F1000" t="s">
        <v>20</v>
      </c>
      <c r="G1000">
        <v>16</v>
      </c>
      <c r="H1000">
        <v>35686</v>
      </c>
      <c r="I1000">
        <v>0</v>
      </c>
      <c r="J1000">
        <v>2903</v>
      </c>
      <c r="K1000">
        <f xml:space="preserve"> Table2[[#This Row],[Profit]] / Table2[[#This Row],[Sales Amount]]</f>
        <v>8.1348427954940308E-2</v>
      </c>
    </row>
    <row r="1001" spans="1:11" hidden="1" x14ac:dyDescent="0.3">
      <c r="A1001" t="s">
        <v>1031</v>
      </c>
      <c r="B1001" s="1">
        <v>45926</v>
      </c>
      <c r="C1001" t="s">
        <v>12</v>
      </c>
      <c r="D1001" t="s">
        <v>30</v>
      </c>
      <c r="E1001" t="s">
        <v>27</v>
      </c>
      <c r="F1001" t="s">
        <v>31</v>
      </c>
      <c r="G1001">
        <v>6</v>
      </c>
      <c r="H1001">
        <v>37466</v>
      </c>
      <c r="I1001">
        <v>20</v>
      </c>
      <c r="J1001">
        <v>6994</v>
      </c>
      <c r="K1001">
        <f xml:space="preserve"> Table2[[#This Row],[Profit]] / Table2[[#This Row],[Sales Amount]]</f>
        <v>0.18667591950034698</v>
      </c>
    </row>
  </sheetData>
  <dataValidations count="1">
    <dataValidation type="list" allowBlank="1" showInputMessage="1" showErrorMessage="1" sqref="E1" xr:uid="{683C27CC-BBC8-496B-B7D7-3298FA3FABFF}">
      <formula1>$E:$E</formula1>
    </dataValidation>
  </dataValidations>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5FA76-6B9F-4D26-AEA8-B523A7E34589}">
  <dimension ref="A1:V1237"/>
  <sheetViews>
    <sheetView topLeftCell="A325" workbookViewId="0">
      <selection activeCell="A345" sqref="A345"/>
    </sheetView>
  </sheetViews>
  <sheetFormatPr defaultRowHeight="14.4" x14ac:dyDescent="0.3"/>
  <cols>
    <col min="1" max="1" width="19.21875" bestFit="1" customWidth="1"/>
    <col min="2" max="2" width="15.5546875" bestFit="1" customWidth="1"/>
    <col min="3" max="9" width="8" bestFit="1" customWidth="1"/>
    <col min="10" max="10" width="10.77734375" bestFit="1" customWidth="1"/>
    <col min="11" max="11" width="19.21875" bestFit="1" customWidth="1"/>
    <col min="12" max="12" width="12.5546875" bestFit="1" customWidth="1"/>
    <col min="13" max="13" width="12.109375" bestFit="1" customWidth="1"/>
    <col min="14" max="15" width="21.44140625" bestFit="1" customWidth="1"/>
    <col min="16" max="126" width="5.109375" bestFit="1" customWidth="1"/>
    <col min="127" max="993" width="6.33203125" bestFit="1" customWidth="1"/>
    <col min="994" max="994" width="7.109375" bestFit="1" customWidth="1"/>
    <col min="995" max="1000" width="10.33203125" bestFit="1" customWidth="1"/>
    <col min="1001" max="1001" width="7.109375" bestFit="1" customWidth="1"/>
    <col min="1002" max="1002" width="11.44140625" bestFit="1" customWidth="1"/>
  </cols>
  <sheetData>
    <row r="1" spans="1:22" x14ac:dyDescent="0.3">
      <c r="A1" s="3" t="s">
        <v>1032</v>
      </c>
      <c r="B1" t="s">
        <v>1033</v>
      </c>
    </row>
    <row r="2" spans="1:22" x14ac:dyDescent="0.3">
      <c r="A2" s="4" t="s">
        <v>19</v>
      </c>
      <c r="B2" s="25">
        <v>13139918</v>
      </c>
    </row>
    <row r="3" spans="1:22" x14ac:dyDescent="0.3">
      <c r="A3" s="4" t="s">
        <v>27</v>
      </c>
      <c r="B3" s="25">
        <v>12717648</v>
      </c>
    </row>
    <row r="4" spans="1:22" x14ac:dyDescent="0.3">
      <c r="A4" s="4" t="s">
        <v>14</v>
      </c>
      <c r="B4" s="25">
        <v>11250616</v>
      </c>
    </row>
    <row r="5" spans="1:22" x14ac:dyDescent="0.3">
      <c r="V5">
        <f>AVERAGE(Table2[Discount (%)])</f>
        <v>10.27</v>
      </c>
    </row>
    <row r="9" spans="1:22" x14ac:dyDescent="0.3">
      <c r="A9" t="s">
        <v>1033</v>
      </c>
      <c r="B9" t="s">
        <v>1034</v>
      </c>
    </row>
    <row r="10" spans="1:22" x14ac:dyDescent="0.3">
      <c r="A10" s="25">
        <v>37108182</v>
      </c>
      <c r="B10" s="25">
        <v>5564945</v>
      </c>
      <c r="P10">
        <f>SUM(Table2[Sales Amount])</f>
        <v>37108182</v>
      </c>
    </row>
    <row r="12" spans="1:22" x14ac:dyDescent="0.3">
      <c r="P12">
        <f>SUM(Table2[Quantity Sold])</f>
        <v>12571</v>
      </c>
    </row>
    <row r="14" spans="1:22" x14ac:dyDescent="0.3">
      <c r="P14">
        <f>SUM(Table2[Profit])</f>
        <v>5564945</v>
      </c>
    </row>
    <row r="16" spans="1:22" x14ac:dyDescent="0.3">
      <c r="P16">
        <f>SUM(Table2[Profit]) / SUM(Table2[Sales Amount])</f>
        <v>0.14996544427856909</v>
      </c>
    </row>
    <row r="17" spans="1:2" x14ac:dyDescent="0.3">
      <c r="A17" s="3" t="s">
        <v>1032</v>
      </c>
      <c r="B17" t="s">
        <v>1033</v>
      </c>
    </row>
    <row r="18" spans="1:2" x14ac:dyDescent="0.3">
      <c r="A18" s="4" t="s">
        <v>12</v>
      </c>
      <c r="B18" s="25">
        <v>8585461</v>
      </c>
    </row>
    <row r="19" spans="1:2" x14ac:dyDescent="0.3">
      <c r="A19" s="4" t="s">
        <v>22</v>
      </c>
      <c r="B19" s="25">
        <v>9800298</v>
      </c>
    </row>
    <row r="20" spans="1:2" x14ac:dyDescent="0.3">
      <c r="A20" s="4" t="s">
        <v>37</v>
      </c>
      <c r="B20" s="25">
        <v>8653604</v>
      </c>
    </row>
    <row r="21" spans="1:2" x14ac:dyDescent="0.3">
      <c r="A21" s="4" t="s">
        <v>17</v>
      </c>
      <c r="B21" s="25">
        <v>10068819</v>
      </c>
    </row>
    <row r="22" spans="1:2" x14ac:dyDescent="0.3">
      <c r="A22" s="4" t="s">
        <v>1035</v>
      </c>
      <c r="B22" s="25">
        <v>37108182</v>
      </c>
    </row>
    <row r="26" spans="1:2" x14ac:dyDescent="0.3">
      <c r="A26" s="3" t="s">
        <v>1032</v>
      </c>
      <c r="B26" t="s">
        <v>1033</v>
      </c>
    </row>
    <row r="27" spans="1:2" x14ac:dyDescent="0.3">
      <c r="A27" s="4" t="s">
        <v>15</v>
      </c>
      <c r="B27" s="25">
        <v>4060113</v>
      </c>
    </row>
    <row r="28" spans="1:2" x14ac:dyDescent="0.3">
      <c r="A28" s="4" t="s">
        <v>41</v>
      </c>
      <c r="B28" s="25">
        <v>4306716</v>
      </c>
    </row>
    <row r="29" spans="1:2" x14ac:dyDescent="0.3">
      <c r="A29" s="4" t="s">
        <v>28</v>
      </c>
      <c r="B29" s="25">
        <v>4593282</v>
      </c>
    </row>
    <row r="30" spans="1:2" x14ac:dyDescent="0.3">
      <c r="A30" s="4" t="s">
        <v>52</v>
      </c>
      <c r="B30" s="25">
        <v>4606773</v>
      </c>
    </row>
    <row r="31" spans="1:2" x14ac:dyDescent="0.3">
      <c r="A31" s="4" t="s">
        <v>20</v>
      </c>
      <c r="B31" s="25">
        <v>4698459</v>
      </c>
    </row>
    <row r="32" spans="1:2" x14ac:dyDescent="0.3">
      <c r="A32" s="4" t="s">
        <v>31</v>
      </c>
      <c r="B32" s="25">
        <v>4708294</v>
      </c>
    </row>
    <row r="33" spans="1:4" x14ac:dyDescent="0.3">
      <c r="A33" s="4" t="s">
        <v>23</v>
      </c>
      <c r="B33" s="25">
        <v>4932249</v>
      </c>
    </row>
    <row r="34" spans="1:4" x14ac:dyDescent="0.3">
      <c r="A34" s="4" t="s">
        <v>34</v>
      </c>
      <c r="B34" s="25">
        <v>5202296</v>
      </c>
    </row>
    <row r="35" spans="1:4" x14ac:dyDescent="0.3">
      <c r="A35" s="4" t="s">
        <v>1035</v>
      </c>
      <c r="B35" s="25">
        <v>37108182</v>
      </c>
    </row>
    <row r="39" spans="1:4" x14ac:dyDescent="0.3">
      <c r="A39" s="3" t="s">
        <v>1032</v>
      </c>
      <c r="B39" t="s">
        <v>1036</v>
      </c>
    </row>
    <row r="40" spans="1:4" x14ac:dyDescent="0.3">
      <c r="A40" s="4" t="s">
        <v>19</v>
      </c>
      <c r="B40" s="25">
        <v>4296</v>
      </c>
    </row>
    <row r="41" spans="1:4" x14ac:dyDescent="0.3">
      <c r="A41" s="4" t="s">
        <v>27</v>
      </c>
      <c r="B41" s="25">
        <v>4444</v>
      </c>
    </row>
    <row r="42" spans="1:4" x14ac:dyDescent="0.3">
      <c r="A42" s="4" t="s">
        <v>14</v>
      </c>
      <c r="B42" s="25">
        <v>3831</v>
      </c>
    </row>
    <row r="47" spans="1:4" x14ac:dyDescent="0.3">
      <c r="B47" s="3" t="s">
        <v>1037</v>
      </c>
    </row>
    <row r="48" spans="1:4" x14ac:dyDescent="0.3">
      <c r="B48" t="s">
        <v>19</v>
      </c>
      <c r="C48" t="s">
        <v>27</v>
      </c>
      <c r="D48" t="s">
        <v>14</v>
      </c>
    </row>
    <row r="49" spans="1:4" x14ac:dyDescent="0.3">
      <c r="A49" t="s">
        <v>1033</v>
      </c>
      <c r="B49" s="25">
        <v>13139918</v>
      </c>
      <c r="C49" s="25">
        <v>12717648</v>
      </c>
      <c r="D49" s="25">
        <v>11250616</v>
      </c>
    </row>
    <row r="65" spans="1:3" x14ac:dyDescent="0.3">
      <c r="A65" s="3" t="s">
        <v>1032</v>
      </c>
      <c r="B65" t="s">
        <v>1033</v>
      </c>
      <c r="C65" t="s">
        <v>1036</v>
      </c>
    </row>
    <row r="66" spans="1:3" x14ac:dyDescent="0.3">
      <c r="A66" s="4" t="s">
        <v>19</v>
      </c>
      <c r="B66" s="25">
        <v>13139918</v>
      </c>
      <c r="C66" s="25">
        <v>4296</v>
      </c>
    </row>
    <row r="67" spans="1:3" x14ac:dyDescent="0.3">
      <c r="A67" s="4" t="s">
        <v>27</v>
      </c>
      <c r="B67" s="25">
        <v>12717648</v>
      </c>
      <c r="C67" s="25">
        <v>4444</v>
      </c>
    </row>
    <row r="68" spans="1:3" x14ac:dyDescent="0.3">
      <c r="A68" s="4" t="s">
        <v>14</v>
      </c>
      <c r="B68" s="25">
        <v>11250616</v>
      </c>
      <c r="C68" s="25">
        <v>3831</v>
      </c>
    </row>
    <row r="77" spans="1:3" x14ac:dyDescent="0.3">
      <c r="A77" s="3" t="s">
        <v>1032</v>
      </c>
      <c r="B77" t="s">
        <v>1033</v>
      </c>
    </row>
    <row r="78" spans="1:3" x14ac:dyDescent="0.3">
      <c r="A78" s="4">
        <v>5</v>
      </c>
      <c r="B78" s="25">
        <v>6732190</v>
      </c>
    </row>
    <row r="79" spans="1:3" x14ac:dyDescent="0.3">
      <c r="A79" s="4">
        <v>0</v>
      </c>
      <c r="B79" s="25">
        <v>7250119</v>
      </c>
    </row>
    <row r="80" spans="1:3" x14ac:dyDescent="0.3">
      <c r="A80" s="4">
        <v>15</v>
      </c>
      <c r="B80" s="25">
        <v>7676044</v>
      </c>
    </row>
    <row r="81" spans="1:2" x14ac:dyDescent="0.3">
      <c r="A81" s="4">
        <v>20</v>
      </c>
      <c r="B81" s="25">
        <v>7693222</v>
      </c>
    </row>
    <row r="82" spans="1:2" x14ac:dyDescent="0.3">
      <c r="A82" s="4">
        <v>10</v>
      </c>
      <c r="B82" s="25">
        <v>7756607</v>
      </c>
    </row>
    <row r="87" spans="1:2" x14ac:dyDescent="0.3">
      <c r="A87" s="3" t="s">
        <v>1032</v>
      </c>
      <c r="B87" t="s">
        <v>1038</v>
      </c>
    </row>
    <row r="88" spans="1:2" x14ac:dyDescent="0.3">
      <c r="A88" s="4" t="s">
        <v>14</v>
      </c>
      <c r="B88" s="25">
        <v>3075</v>
      </c>
    </row>
    <row r="89" spans="1:2" x14ac:dyDescent="0.3">
      <c r="A89" s="4" t="s">
        <v>19</v>
      </c>
      <c r="B89" s="25">
        <v>3530</v>
      </c>
    </row>
    <row r="90" spans="1:2" x14ac:dyDescent="0.3">
      <c r="A90" s="4" t="s">
        <v>27</v>
      </c>
      <c r="B90" s="25">
        <v>3665</v>
      </c>
    </row>
    <row r="108" spans="1:2" x14ac:dyDescent="0.3">
      <c r="A108" s="3" t="s">
        <v>1032</v>
      </c>
      <c r="B108" t="s">
        <v>1036</v>
      </c>
    </row>
    <row r="109" spans="1:2" x14ac:dyDescent="0.3">
      <c r="A109" s="4">
        <v>0</v>
      </c>
      <c r="B109" s="25">
        <v>2252</v>
      </c>
    </row>
    <row r="110" spans="1:2" x14ac:dyDescent="0.3">
      <c r="A110" s="4">
        <v>20</v>
      </c>
      <c r="B110" s="25">
        <v>2461</v>
      </c>
    </row>
    <row r="111" spans="1:2" x14ac:dyDescent="0.3">
      <c r="A111" s="4">
        <v>5</v>
      </c>
      <c r="B111" s="25">
        <v>2592</v>
      </c>
    </row>
    <row r="112" spans="1:2" x14ac:dyDescent="0.3">
      <c r="A112" s="4">
        <v>10</v>
      </c>
      <c r="B112" s="25">
        <v>2608</v>
      </c>
    </row>
    <row r="113" spans="1:2" x14ac:dyDescent="0.3">
      <c r="A113" s="4">
        <v>15</v>
      </c>
      <c r="B113" s="25">
        <v>2658</v>
      </c>
    </row>
    <row r="121" spans="1:2" x14ac:dyDescent="0.3">
      <c r="A121" s="3" t="s">
        <v>5</v>
      </c>
      <c r="B121" t="s">
        <v>34</v>
      </c>
    </row>
    <row r="123" spans="1:2" x14ac:dyDescent="0.3">
      <c r="A123" s="3" t="s">
        <v>1032</v>
      </c>
      <c r="B123" t="s">
        <v>1036</v>
      </c>
    </row>
    <row r="124" spans="1:2" x14ac:dyDescent="0.3">
      <c r="A124" s="4" t="s">
        <v>12</v>
      </c>
      <c r="B124" s="25">
        <v>375</v>
      </c>
    </row>
    <row r="125" spans="1:2" x14ac:dyDescent="0.3">
      <c r="A125" s="4" t="s">
        <v>22</v>
      </c>
      <c r="B125" s="25">
        <v>615</v>
      </c>
    </row>
    <row r="126" spans="1:2" x14ac:dyDescent="0.3">
      <c r="A126" s="4" t="s">
        <v>37</v>
      </c>
      <c r="B126" s="25">
        <v>420</v>
      </c>
    </row>
    <row r="127" spans="1:2" x14ac:dyDescent="0.3">
      <c r="A127" s="4" t="s">
        <v>17</v>
      </c>
      <c r="B127" s="25">
        <v>365</v>
      </c>
    </row>
    <row r="128" spans="1:2" x14ac:dyDescent="0.3">
      <c r="A128" s="4" t="s">
        <v>1035</v>
      </c>
      <c r="B128" s="25">
        <v>1775</v>
      </c>
    </row>
    <row r="140" spans="1:2" x14ac:dyDescent="0.3">
      <c r="A140" t="s">
        <v>1033</v>
      </c>
      <c r="B140" t="s">
        <v>1034</v>
      </c>
    </row>
    <row r="141" spans="1:2" x14ac:dyDescent="0.3">
      <c r="A141" s="25">
        <v>37108182</v>
      </c>
      <c r="B141" s="25">
        <v>5564945</v>
      </c>
    </row>
    <row r="150" spans="1:4" x14ac:dyDescent="0.3">
      <c r="A150" s="3" t="s">
        <v>4</v>
      </c>
      <c r="B150" t="s">
        <v>1034</v>
      </c>
      <c r="C150" t="s">
        <v>1033</v>
      </c>
    </row>
    <row r="151" spans="1:4" x14ac:dyDescent="0.3">
      <c r="A151" t="s">
        <v>19</v>
      </c>
      <c r="B151" s="25">
        <v>1961671</v>
      </c>
      <c r="C151" s="25">
        <v>13139918</v>
      </c>
    </row>
    <row r="152" spans="1:4" x14ac:dyDescent="0.3">
      <c r="A152" t="s">
        <v>27</v>
      </c>
      <c r="B152" s="25">
        <v>1910809</v>
      </c>
      <c r="C152" s="25">
        <v>12717648</v>
      </c>
    </row>
    <row r="153" spans="1:4" x14ac:dyDescent="0.3">
      <c r="A153" t="s">
        <v>14</v>
      </c>
      <c r="B153" s="25">
        <v>1692465</v>
      </c>
      <c r="C153" s="25">
        <v>11250616</v>
      </c>
    </row>
    <row r="156" spans="1:4" x14ac:dyDescent="0.3">
      <c r="A156" s="3" t="s">
        <v>1033</v>
      </c>
      <c r="B156" s="3" t="s">
        <v>4</v>
      </c>
    </row>
    <row r="157" spans="1:4" x14ac:dyDescent="0.3">
      <c r="A157" s="3" t="s">
        <v>8</v>
      </c>
      <c r="B157" t="s">
        <v>19</v>
      </c>
      <c r="C157" t="s">
        <v>27</v>
      </c>
      <c r="D157" t="s">
        <v>14</v>
      </c>
    </row>
    <row r="158" spans="1:4" x14ac:dyDescent="0.3">
      <c r="A158">
        <v>0</v>
      </c>
      <c r="B158" s="25">
        <v>2590914</v>
      </c>
      <c r="C158" s="25">
        <v>2252833</v>
      </c>
      <c r="D158" s="25">
        <v>2406372</v>
      </c>
    </row>
    <row r="159" spans="1:4" x14ac:dyDescent="0.3">
      <c r="A159">
        <v>5</v>
      </c>
      <c r="B159" s="25">
        <v>1924973</v>
      </c>
      <c r="C159" s="25">
        <v>2662099</v>
      </c>
      <c r="D159" s="25">
        <v>2145118</v>
      </c>
    </row>
    <row r="160" spans="1:4" x14ac:dyDescent="0.3">
      <c r="A160">
        <v>10</v>
      </c>
      <c r="B160" s="25">
        <v>2941867</v>
      </c>
      <c r="C160" s="25">
        <v>2642759</v>
      </c>
      <c r="D160" s="25">
        <v>2171981</v>
      </c>
    </row>
    <row r="161" spans="1:11" x14ac:dyDescent="0.3">
      <c r="A161">
        <v>15</v>
      </c>
      <c r="B161" s="25">
        <v>2932745</v>
      </c>
      <c r="C161" s="25">
        <v>2289810</v>
      </c>
      <c r="D161" s="25">
        <v>2453489</v>
      </c>
    </row>
    <row r="162" spans="1:11" x14ac:dyDescent="0.3">
      <c r="A162">
        <v>20</v>
      </c>
      <c r="B162" s="25">
        <v>2749419</v>
      </c>
      <c r="C162" s="25">
        <v>2870147</v>
      </c>
      <c r="D162" s="25">
        <v>2073656</v>
      </c>
    </row>
    <row r="169" spans="1:11" x14ac:dyDescent="0.3">
      <c r="J169" s="3" t="s">
        <v>4</v>
      </c>
      <c r="K169" t="s">
        <v>1038</v>
      </c>
    </row>
    <row r="170" spans="1:11" x14ac:dyDescent="0.3">
      <c r="J170" t="s">
        <v>19</v>
      </c>
      <c r="K170" s="25">
        <v>3530</v>
      </c>
    </row>
    <row r="171" spans="1:11" x14ac:dyDescent="0.3">
      <c r="J171" t="s">
        <v>27</v>
      </c>
      <c r="K171" s="25">
        <v>3665</v>
      </c>
    </row>
    <row r="172" spans="1:11" x14ac:dyDescent="0.3">
      <c r="J172" t="s">
        <v>14</v>
      </c>
      <c r="K172" s="25">
        <v>3075</v>
      </c>
    </row>
    <row r="173" spans="1:11" x14ac:dyDescent="0.3">
      <c r="J173" t="s">
        <v>1035</v>
      </c>
      <c r="K173" s="25">
        <v>10270</v>
      </c>
    </row>
    <row r="181" spans="1:6" x14ac:dyDescent="0.3">
      <c r="A181" s="3" t="s">
        <v>1032</v>
      </c>
      <c r="B181" t="s">
        <v>1033</v>
      </c>
    </row>
    <row r="182" spans="1:6" x14ac:dyDescent="0.3">
      <c r="A182" s="4" t="s">
        <v>19</v>
      </c>
      <c r="B182" s="25">
        <v>13139918</v>
      </c>
      <c r="D182" s="3" t="s">
        <v>1032</v>
      </c>
      <c r="E182" t="s">
        <v>1033</v>
      </c>
      <c r="F182" t="s">
        <v>1036</v>
      </c>
    </row>
    <row r="183" spans="1:6" x14ac:dyDescent="0.3">
      <c r="A183" s="4" t="s">
        <v>27</v>
      </c>
      <c r="B183" s="25">
        <v>12717648</v>
      </c>
      <c r="D183" s="4" t="s">
        <v>19</v>
      </c>
      <c r="E183" s="25">
        <v>13139918</v>
      </c>
      <c r="F183" s="25">
        <v>4296</v>
      </c>
    </row>
    <row r="184" spans="1:6" x14ac:dyDescent="0.3">
      <c r="A184" s="4" t="s">
        <v>14</v>
      </c>
      <c r="B184" s="25">
        <v>11250616</v>
      </c>
      <c r="D184" s="4" t="s">
        <v>27</v>
      </c>
      <c r="E184" s="25">
        <v>12717648</v>
      </c>
      <c r="F184" s="25">
        <v>4444</v>
      </c>
    </row>
    <row r="185" spans="1:6" x14ac:dyDescent="0.3">
      <c r="D185" s="4" t="s">
        <v>14</v>
      </c>
      <c r="E185" s="25">
        <v>11250616</v>
      </c>
      <c r="F185" s="25">
        <v>3831</v>
      </c>
    </row>
    <row r="186" spans="1:6" x14ac:dyDescent="0.3">
      <c r="A186" s="4" t="s">
        <v>19</v>
      </c>
      <c r="B186">
        <v>13139918</v>
      </c>
      <c r="D186" s="4" t="s">
        <v>1035</v>
      </c>
      <c r="E186" s="25">
        <v>37108182</v>
      </c>
      <c r="F186" s="25">
        <v>12571</v>
      </c>
    </row>
    <row r="187" spans="1:6" x14ac:dyDescent="0.3">
      <c r="A187" s="4" t="s">
        <v>27</v>
      </c>
      <c r="B187">
        <v>12717648</v>
      </c>
    </row>
    <row r="188" spans="1:6" x14ac:dyDescent="0.3">
      <c r="A188" s="4" t="s">
        <v>14</v>
      </c>
      <c r="B188">
        <v>11250616</v>
      </c>
    </row>
    <row r="190" spans="1:6" x14ac:dyDescent="0.3">
      <c r="A190" s="3" t="s">
        <v>1032</v>
      </c>
      <c r="B190" t="s">
        <v>1034</v>
      </c>
    </row>
    <row r="191" spans="1:6" x14ac:dyDescent="0.3">
      <c r="A191" s="4" t="s">
        <v>19</v>
      </c>
      <c r="B191" s="25">
        <v>1961671</v>
      </c>
    </row>
    <row r="192" spans="1:6" x14ac:dyDescent="0.3">
      <c r="A192" s="4" t="s">
        <v>27</v>
      </c>
      <c r="B192" s="25">
        <v>1910809</v>
      </c>
    </row>
    <row r="193" spans="1:2" x14ac:dyDescent="0.3">
      <c r="A193" s="4" t="s">
        <v>14</v>
      </c>
      <c r="B193" s="25">
        <v>1692465</v>
      </c>
    </row>
    <row r="195" spans="1:2" x14ac:dyDescent="0.3">
      <c r="A195" s="11"/>
      <c r="B195" s="11"/>
    </row>
    <row r="196" spans="1:2" x14ac:dyDescent="0.3">
      <c r="A196" s="3" t="s">
        <v>1032</v>
      </c>
      <c r="B196" t="s">
        <v>1034</v>
      </c>
    </row>
    <row r="197" spans="1:2" x14ac:dyDescent="0.3">
      <c r="A197" s="4">
        <v>0</v>
      </c>
      <c r="B197" s="25">
        <v>1101139</v>
      </c>
    </row>
    <row r="198" spans="1:2" x14ac:dyDescent="0.3">
      <c r="A198" s="4">
        <v>5</v>
      </c>
      <c r="B198" s="25">
        <v>1009662</v>
      </c>
    </row>
    <row r="199" spans="1:2" x14ac:dyDescent="0.3">
      <c r="A199" s="4">
        <v>10</v>
      </c>
      <c r="B199" s="25">
        <v>1157562</v>
      </c>
    </row>
    <row r="200" spans="1:2" x14ac:dyDescent="0.3">
      <c r="A200" s="4">
        <v>15</v>
      </c>
      <c r="B200" s="25">
        <v>1178591</v>
      </c>
    </row>
    <row r="201" spans="1:2" x14ac:dyDescent="0.3">
      <c r="A201" s="4">
        <v>20</v>
      </c>
      <c r="B201" s="25">
        <v>1117991</v>
      </c>
    </row>
    <row r="203" spans="1:2" x14ac:dyDescent="0.3">
      <c r="A203" s="4">
        <v>0</v>
      </c>
      <c r="B203">
        <f>GETPIVOTDATA("Profit",$A$224,"Discount (%)",0)</f>
        <v>1101139</v>
      </c>
    </row>
    <row r="204" spans="1:2" x14ac:dyDescent="0.3">
      <c r="A204" s="4">
        <v>5</v>
      </c>
      <c r="B204">
        <f>GETPIVOTDATA("Profit",$A$224,"Discount (%)",5)</f>
        <v>1009662</v>
      </c>
    </row>
    <row r="205" spans="1:2" x14ac:dyDescent="0.3">
      <c r="A205" s="4">
        <v>10</v>
      </c>
      <c r="B205">
        <f>GETPIVOTDATA("Profit",$A$224,"Discount (%)",10)</f>
        <v>1157562</v>
      </c>
    </row>
    <row r="206" spans="1:2" x14ac:dyDescent="0.3">
      <c r="A206" s="4">
        <v>15</v>
      </c>
      <c r="B206">
        <f>GETPIVOTDATA("Profit",$A$224,"Discount (%)",15)</f>
        <v>1178591</v>
      </c>
    </row>
    <row r="207" spans="1:2" x14ac:dyDescent="0.3">
      <c r="A207" s="4">
        <v>20</v>
      </c>
      <c r="B207">
        <f>GETPIVOTDATA("Profit",$A$224,"Discount (%)",20)</f>
        <v>1117991</v>
      </c>
    </row>
    <row r="209" spans="1:2" x14ac:dyDescent="0.3">
      <c r="A209" s="3" t="s">
        <v>1032</v>
      </c>
      <c r="B209" t="s">
        <v>1033</v>
      </c>
    </row>
    <row r="210" spans="1:2" x14ac:dyDescent="0.3">
      <c r="A210" s="4" t="s">
        <v>40</v>
      </c>
      <c r="B210" s="25">
        <v>6332421</v>
      </c>
    </row>
    <row r="211" spans="1:2" x14ac:dyDescent="0.3">
      <c r="A211" s="4" t="s">
        <v>26</v>
      </c>
      <c r="B211" s="25">
        <v>6300232</v>
      </c>
    </row>
    <row r="212" spans="1:2" x14ac:dyDescent="0.3">
      <c r="A212" s="4" t="s">
        <v>45</v>
      </c>
      <c r="B212" s="25">
        <v>6054567</v>
      </c>
    </row>
    <row r="213" spans="1:2" x14ac:dyDescent="0.3">
      <c r="A213" s="4" t="s">
        <v>18</v>
      </c>
      <c r="B213" s="25">
        <v>6999061</v>
      </c>
    </row>
    <row r="214" spans="1:2" x14ac:dyDescent="0.3">
      <c r="A214" s="4" t="s">
        <v>13</v>
      </c>
      <c r="B214" s="25">
        <v>6748032</v>
      </c>
    </row>
    <row r="215" spans="1:2" x14ac:dyDescent="0.3">
      <c r="A215" s="4" t="s">
        <v>30</v>
      </c>
      <c r="B215" s="25">
        <v>4673869</v>
      </c>
    </row>
    <row r="217" spans="1:2" x14ac:dyDescent="0.3">
      <c r="A217" s="4" t="s">
        <v>1039</v>
      </c>
      <c r="B217">
        <f>GETPIVOTDATA("Sales Amount",$A$209,"State","DL")</f>
        <v>6332421</v>
      </c>
    </row>
    <row r="218" spans="1:2" x14ac:dyDescent="0.3">
      <c r="A218" s="4" t="s">
        <v>1040</v>
      </c>
      <c r="B218">
        <f>GETPIVOTDATA("Sales Amount",$A$209,"State","GJ")</f>
        <v>6300232</v>
      </c>
    </row>
    <row r="219" spans="1:2" x14ac:dyDescent="0.3">
      <c r="A219" s="4" t="s">
        <v>1041</v>
      </c>
      <c r="B219">
        <f>GETPIVOTDATA("Sales Amount",$A$209,"State","KA")</f>
        <v>6054567</v>
      </c>
    </row>
    <row r="220" spans="1:2" x14ac:dyDescent="0.3">
      <c r="A220" s="4" t="s">
        <v>1042</v>
      </c>
      <c r="B220">
        <f>GETPIVOTDATA("Sales Amount",$A$209,"State","MH")</f>
        <v>6999061</v>
      </c>
    </row>
    <row r="221" spans="1:2" x14ac:dyDescent="0.3">
      <c r="A221" s="4" t="s">
        <v>1043</v>
      </c>
      <c r="B221">
        <f>GETPIVOTDATA("Sales Amount",$A$209,"State","RJ")</f>
        <v>6748032</v>
      </c>
    </row>
    <row r="222" spans="1:2" x14ac:dyDescent="0.3">
      <c r="A222" s="4" t="s">
        <v>1044</v>
      </c>
      <c r="B222">
        <f>GETPIVOTDATA("Sales Amount",$A$209,"State","TN")</f>
        <v>4673869</v>
      </c>
    </row>
    <row r="224" spans="1:2" x14ac:dyDescent="0.3">
      <c r="A224" s="3" t="s">
        <v>1032</v>
      </c>
      <c r="B224" t="s">
        <v>1034</v>
      </c>
    </row>
    <row r="225" spans="1:3" x14ac:dyDescent="0.3">
      <c r="A225" s="4">
        <v>0</v>
      </c>
      <c r="B225" s="25">
        <v>1101139</v>
      </c>
    </row>
    <row r="226" spans="1:3" x14ac:dyDescent="0.3">
      <c r="A226" s="4">
        <v>5</v>
      </c>
      <c r="B226" s="25">
        <v>1009662</v>
      </c>
    </row>
    <row r="227" spans="1:3" x14ac:dyDescent="0.3">
      <c r="A227" s="4">
        <v>10</v>
      </c>
      <c r="B227" s="25">
        <v>1157562</v>
      </c>
    </row>
    <row r="228" spans="1:3" x14ac:dyDescent="0.3">
      <c r="A228" s="4">
        <v>15</v>
      </c>
      <c r="B228" s="25">
        <v>1178591</v>
      </c>
    </row>
    <row r="229" spans="1:3" x14ac:dyDescent="0.3">
      <c r="A229" s="4">
        <v>20</v>
      </c>
      <c r="B229" s="25">
        <v>1117991</v>
      </c>
    </row>
    <row r="232" spans="1:3" x14ac:dyDescent="0.3">
      <c r="A232" s="3" t="s">
        <v>1032</v>
      </c>
      <c r="B232" t="s">
        <v>1034</v>
      </c>
    </row>
    <row r="233" spans="1:3" x14ac:dyDescent="0.3">
      <c r="A233" s="4">
        <v>0</v>
      </c>
      <c r="B233" s="25">
        <v>1101139</v>
      </c>
    </row>
    <row r="234" spans="1:3" x14ac:dyDescent="0.3">
      <c r="A234" s="4">
        <v>5</v>
      </c>
      <c r="B234" s="25">
        <v>1009662</v>
      </c>
    </row>
    <row r="235" spans="1:3" x14ac:dyDescent="0.3">
      <c r="A235" s="4">
        <v>10</v>
      </c>
      <c r="B235" s="25">
        <v>1157562</v>
      </c>
    </row>
    <row r="236" spans="1:3" x14ac:dyDescent="0.3">
      <c r="A236" s="4">
        <v>15</v>
      </c>
      <c r="B236" s="25">
        <v>1178591</v>
      </c>
    </row>
    <row r="237" spans="1:3" x14ac:dyDescent="0.3">
      <c r="A237" s="4">
        <v>20</v>
      </c>
      <c r="B237" s="25">
        <v>1117991</v>
      </c>
    </row>
    <row r="239" spans="1:3" x14ac:dyDescent="0.3">
      <c r="A239" s="3" t="s">
        <v>1032</v>
      </c>
      <c r="B239" t="s">
        <v>1033</v>
      </c>
      <c r="C239" t="s">
        <v>1034</v>
      </c>
    </row>
    <row r="240" spans="1:3" x14ac:dyDescent="0.3">
      <c r="A240" s="4" t="s">
        <v>1045</v>
      </c>
      <c r="B240" s="25">
        <v>13060514</v>
      </c>
      <c r="C240" s="25">
        <v>1993109</v>
      </c>
    </row>
    <row r="241" spans="1:9" x14ac:dyDescent="0.3">
      <c r="A241" s="4" t="s">
        <v>1049</v>
      </c>
      <c r="B241" s="25">
        <v>14018213</v>
      </c>
      <c r="C241" s="25">
        <v>2066438</v>
      </c>
    </row>
    <row r="242" spans="1:9" x14ac:dyDescent="0.3">
      <c r="A242" s="4" t="s">
        <v>1050</v>
      </c>
      <c r="B242" s="25">
        <v>10029455</v>
      </c>
      <c r="C242" s="25">
        <v>1505398</v>
      </c>
    </row>
    <row r="252" spans="1:9" x14ac:dyDescent="0.3">
      <c r="A252" s="3" t="s">
        <v>1033</v>
      </c>
      <c r="B252" s="3" t="s">
        <v>1037</v>
      </c>
    </row>
    <row r="253" spans="1:9" x14ac:dyDescent="0.3">
      <c r="A253" s="3" t="s">
        <v>1032</v>
      </c>
      <c r="B253" t="s">
        <v>28</v>
      </c>
      <c r="C253" t="s">
        <v>23</v>
      </c>
      <c r="D253" t="s">
        <v>52</v>
      </c>
      <c r="E253" t="s">
        <v>15</v>
      </c>
      <c r="F253" t="s">
        <v>34</v>
      </c>
      <c r="G253" t="s">
        <v>31</v>
      </c>
      <c r="H253" t="s">
        <v>20</v>
      </c>
      <c r="I253" t="s">
        <v>41</v>
      </c>
    </row>
    <row r="254" spans="1:9" x14ac:dyDescent="0.3">
      <c r="A254" s="4" t="s">
        <v>1045</v>
      </c>
      <c r="B254" s="25">
        <v>1517615</v>
      </c>
      <c r="C254" s="25">
        <v>1661927</v>
      </c>
      <c r="D254" s="25">
        <v>1323615</v>
      </c>
      <c r="E254" s="25">
        <v>1616098</v>
      </c>
      <c r="F254" s="25">
        <v>1865552</v>
      </c>
      <c r="G254" s="25">
        <v>1719597</v>
      </c>
      <c r="H254" s="25">
        <v>1930868</v>
      </c>
      <c r="I254" s="25">
        <v>1425242</v>
      </c>
    </row>
    <row r="255" spans="1:9" x14ac:dyDescent="0.3">
      <c r="A255" s="4" t="s">
        <v>1049</v>
      </c>
      <c r="B255" s="25">
        <v>1717595</v>
      </c>
      <c r="C255" s="25">
        <v>2080038</v>
      </c>
      <c r="D255" s="25">
        <v>1756926</v>
      </c>
      <c r="E255" s="25">
        <v>1814531</v>
      </c>
      <c r="F255" s="25">
        <v>1659705</v>
      </c>
      <c r="G255" s="25">
        <v>1798027</v>
      </c>
      <c r="H255" s="25">
        <v>1402995</v>
      </c>
      <c r="I255" s="25">
        <v>1788396</v>
      </c>
    </row>
    <row r="256" spans="1:9" x14ac:dyDescent="0.3">
      <c r="A256" s="4" t="s">
        <v>1050</v>
      </c>
      <c r="B256" s="25">
        <v>1358072</v>
      </c>
      <c r="C256" s="25">
        <v>1190284</v>
      </c>
      <c r="D256" s="25">
        <v>1526232</v>
      </c>
      <c r="E256" s="25">
        <v>629484</v>
      </c>
      <c r="F256" s="25">
        <v>1677039</v>
      </c>
      <c r="G256" s="25">
        <v>1190670</v>
      </c>
      <c r="H256" s="25">
        <v>1364596</v>
      </c>
      <c r="I256" s="25">
        <v>1093078</v>
      </c>
    </row>
    <row r="269" spans="1:2" x14ac:dyDescent="0.3">
      <c r="A269" s="3" t="s">
        <v>1032</v>
      </c>
      <c r="B269" t="s">
        <v>1034</v>
      </c>
    </row>
    <row r="270" spans="1:2" x14ac:dyDescent="0.3">
      <c r="A270" s="4" t="s">
        <v>34</v>
      </c>
      <c r="B270" s="25">
        <v>792022</v>
      </c>
    </row>
    <row r="271" spans="1:2" x14ac:dyDescent="0.3">
      <c r="A271" s="4" t="s">
        <v>23</v>
      </c>
      <c r="B271" s="25">
        <v>747626</v>
      </c>
    </row>
    <row r="272" spans="1:2" x14ac:dyDescent="0.3">
      <c r="A272" s="4" t="s">
        <v>28</v>
      </c>
      <c r="B272" s="25">
        <v>724070</v>
      </c>
    </row>
    <row r="273" spans="1:15" x14ac:dyDescent="0.3">
      <c r="A273" s="4" t="s">
        <v>31</v>
      </c>
      <c r="B273" s="25">
        <v>696170</v>
      </c>
      <c r="D273" t="str">
        <f>INDEX(A270:A277, MATCH(MAX(B270:B277), B270:B277, 0))</f>
        <v>Monitor</v>
      </c>
    </row>
    <row r="274" spans="1:15" x14ac:dyDescent="0.3">
      <c r="A274" s="4" t="s">
        <v>52</v>
      </c>
      <c r="B274" s="25">
        <v>687691</v>
      </c>
    </row>
    <row r="275" spans="1:15" x14ac:dyDescent="0.3">
      <c r="A275" s="4" t="s">
        <v>41</v>
      </c>
      <c r="B275" s="25">
        <v>653569</v>
      </c>
      <c r="D275" t="str">
        <f>INDEX(A270:A277, MATCH(MIN(B270:B277), B270:B277, 0))</f>
        <v>Mobile</v>
      </c>
    </row>
    <row r="276" spans="1:15" x14ac:dyDescent="0.3">
      <c r="A276" s="4" t="s">
        <v>20</v>
      </c>
      <c r="B276" s="25">
        <v>632526</v>
      </c>
    </row>
    <row r="277" spans="1:15" x14ac:dyDescent="0.3">
      <c r="A277" s="4" t="s">
        <v>15</v>
      </c>
      <c r="B277" s="25">
        <v>631271</v>
      </c>
    </row>
    <row r="278" spans="1:15" x14ac:dyDescent="0.3">
      <c r="A278" s="4" t="s">
        <v>1035</v>
      </c>
      <c r="B278" s="25">
        <v>5564945</v>
      </c>
    </row>
    <row r="279" spans="1:15" x14ac:dyDescent="0.3">
      <c r="I279" s="3" t="s">
        <v>1032</v>
      </c>
      <c r="J279" t="s">
        <v>1033</v>
      </c>
    </row>
    <row r="280" spans="1:15" x14ac:dyDescent="0.3">
      <c r="I280" s="4" t="s">
        <v>34</v>
      </c>
      <c r="J280" s="25">
        <v>5202296</v>
      </c>
    </row>
    <row r="281" spans="1:15" x14ac:dyDescent="0.3">
      <c r="A281" s="14"/>
      <c r="B281" s="15"/>
      <c r="C281" s="16"/>
      <c r="I281" s="4" t="s">
        <v>23</v>
      </c>
      <c r="J281" s="25">
        <v>4932249</v>
      </c>
    </row>
    <row r="282" spans="1:15" x14ac:dyDescent="0.3">
      <c r="A282" s="17"/>
      <c r="B282" s="8"/>
      <c r="C282" s="18"/>
      <c r="I282" s="4" t="s">
        <v>31</v>
      </c>
      <c r="J282" s="25">
        <v>4708294</v>
      </c>
      <c r="L282" t="str">
        <f>INDEX(I280:I287, MATCH(MAX(J280:J287), J280:J287, 0))</f>
        <v>Monitor</v>
      </c>
    </row>
    <row r="283" spans="1:15" x14ac:dyDescent="0.3">
      <c r="A283" s="17"/>
      <c r="B283" s="8"/>
      <c r="C283" s="18"/>
      <c r="I283" s="4" t="s">
        <v>20</v>
      </c>
      <c r="J283" s="25">
        <v>4698459</v>
      </c>
    </row>
    <row r="284" spans="1:15" x14ac:dyDescent="0.3">
      <c r="A284" s="17"/>
      <c r="B284" s="8"/>
      <c r="C284" s="18"/>
      <c r="I284" s="4" t="s">
        <v>52</v>
      </c>
      <c r="J284" s="25">
        <v>4606773</v>
      </c>
    </row>
    <row r="285" spans="1:15" x14ac:dyDescent="0.3">
      <c r="A285" s="17"/>
      <c r="B285" s="8"/>
      <c r="C285" s="18"/>
      <c r="I285" s="4" t="s">
        <v>28</v>
      </c>
      <c r="J285" s="25">
        <v>4593282</v>
      </c>
      <c r="L285" s="3" t="s">
        <v>1032</v>
      </c>
      <c r="M285" t="s">
        <v>1034</v>
      </c>
      <c r="N285" t="s">
        <v>1046</v>
      </c>
    </row>
    <row r="286" spans="1:15" x14ac:dyDescent="0.3">
      <c r="A286" s="17"/>
      <c r="B286" s="8"/>
      <c r="C286" s="18"/>
      <c r="I286" s="4" t="s">
        <v>41</v>
      </c>
      <c r="J286" s="25">
        <v>4306716</v>
      </c>
      <c r="L286" s="4" t="s">
        <v>34</v>
      </c>
      <c r="M286" s="25">
        <v>792022</v>
      </c>
      <c r="N286" s="25">
        <v>10.294117647058824</v>
      </c>
      <c r="O286">
        <f t="shared" ref="O286:O293" si="0">IF(N286=0, 0, M286 / N286)</f>
        <v>76939.28</v>
      </c>
    </row>
    <row r="287" spans="1:15" x14ac:dyDescent="0.3">
      <c r="A287" s="17"/>
      <c r="B287" s="8"/>
      <c r="C287" s="18"/>
      <c r="I287" s="4" t="s">
        <v>15</v>
      </c>
      <c r="J287" s="25">
        <v>4060113</v>
      </c>
      <c r="L287" s="4" t="s">
        <v>23</v>
      </c>
      <c r="M287" s="25">
        <v>747626</v>
      </c>
      <c r="N287" s="25">
        <v>10.352112676056338</v>
      </c>
      <c r="O287">
        <f t="shared" si="0"/>
        <v>72219.654421768704</v>
      </c>
    </row>
    <row r="288" spans="1:15" x14ac:dyDescent="0.3">
      <c r="A288" s="17"/>
      <c r="B288" s="8"/>
      <c r="C288" s="18"/>
      <c r="I288" s="4" t="s">
        <v>1035</v>
      </c>
      <c r="J288" s="25">
        <v>37108182</v>
      </c>
      <c r="L288" s="4" t="s">
        <v>28</v>
      </c>
      <c r="M288" s="25">
        <v>724070</v>
      </c>
      <c r="N288" s="25">
        <v>11.056910569105691</v>
      </c>
      <c r="O288">
        <f t="shared" si="0"/>
        <v>65485.742647058825</v>
      </c>
    </row>
    <row r="289" spans="1:15" x14ac:dyDescent="0.3">
      <c r="A289" s="17"/>
      <c r="B289" s="8"/>
      <c r="C289" s="18"/>
      <c r="L289" s="4" t="s">
        <v>31</v>
      </c>
      <c r="M289" s="25">
        <v>696170</v>
      </c>
      <c r="N289" s="25">
        <v>10.23076923076923</v>
      </c>
      <c r="O289">
        <f t="shared" si="0"/>
        <v>68046.691729323313</v>
      </c>
    </row>
    <row r="290" spans="1:15" x14ac:dyDescent="0.3">
      <c r="A290" s="17"/>
      <c r="B290" s="8"/>
      <c r="C290" s="18"/>
      <c r="L290" s="4" t="s">
        <v>52</v>
      </c>
      <c r="M290" s="25">
        <v>687691</v>
      </c>
      <c r="N290" s="25">
        <v>9.8818897637795278</v>
      </c>
      <c r="O290">
        <f t="shared" si="0"/>
        <v>69591.041434262952</v>
      </c>
    </row>
    <row r="291" spans="1:15" x14ac:dyDescent="0.3">
      <c r="A291" s="17"/>
      <c r="B291" s="8"/>
      <c r="C291" s="18"/>
      <c r="I291" s="3" t="s">
        <v>1032</v>
      </c>
      <c r="J291" t="s">
        <v>1034</v>
      </c>
      <c r="L291" s="4" t="s">
        <v>41</v>
      </c>
      <c r="M291" s="25">
        <v>653569</v>
      </c>
      <c r="N291" s="25">
        <v>9.4144144144144146</v>
      </c>
      <c r="O291">
        <f t="shared" si="0"/>
        <v>69422.161722488032</v>
      </c>
    </row>
    <row r="292" spans="1:15" x14ac:dyDescent="0.3">
      <c r="A292" s="17"/>
      <c r="B292" s="8"/>
      <c r="C292" s="18"/>
      <c r="I292" s="4">
        <v>15</v>
      </c>
      <c r="J292" s="25">
        <v>1178591</v>
      </c>
      <c r="L292" s="4" t="s">
        <v>20</v>
      </c>
      <c r="M292" s="25">
        <v>632526</v>
      </c>
      <c r="N292" s="25">
        <v>10.32</v>
      </c>
      <c r="O292">
        <f t="shared" si="0"/>
        <v>61291.279069767443</v>
      </c>
    </row>
    <row r="293" spans="1:15" x14ac:dyDescent="0.3">
      <c r="A293" s="17"/>
      <c r="B293" s="8"/>
      <c r="C293" s="18"/>
      <c r="I293" s="4">
        <v>10</v>
      </c>
      <c r="J293" s="25">
        <v>1157562</v>
      </c>
      <c r="L293" s="4" t="s">
        <v>15</v>
      </c>
      <c r="M293" s="25">
        <v>631271</v>
      </c>
      <c r="N293" s="25">
        <v>10.566037735849056</v>
      </c>
      <c r="O293">
        <f t="shared" si="0"/>
        <v>59745.291071428575</v>
      </c>
    </row>
    <row r="294" spans="1:15" x14ac:dyDescent="0.3">
      <c r="A294" s="17"/>
      <c r="B294" s="8"/>
      <c r="C294" s="18"/>
      <c r="I294" s="4">
        <v>20</v>
      </c>
      <c r="J294" s="25">
        <v>1117991</v>
      </c>
      <c r="L294" s="4" t="s">
        <v>1035</v>
      </c>
      <c r="M294" s="25">
        <v>5564945</v>
      </c>
      <c r="N294" s="25">
        <v>10.27</v>
      </c>
    </row>
    <row r="295" spans="1:15" x14ac:dyDescent="0.3">
      <c r="A295" s="17"/>
      <c r="B295" s="8"/>
      <c r="C295" s="18"/>
      <c r="I295" s="4">
        <v>0</v>
      </c>
      <c r="J295" s="25">
        <v>1101139</v>
      </c>
    </row>
    <row r="296" spans="1:15" x14ac:dyDescent="0.3">
      <c r="A296" s="17"/>
      <c r="B296" s="8"/>
      <c r="C296" s="18"/>
      <c r="I296" s="4">
        <v>5</v>
      </c>
      <c r="J296" s="25">
        <v>1009662</v>
      </c>
      <c r="N296">
        <f>MAX(O286:O293)</f>
        <v>76939.28</v>
      </c>
    </row>
    <row r="297" spans="1:15" x14ac:dyDescent="0.3">
      <c r="A297" s="17"/>
      <c r="B297" s="8"/>
      <c r="C297" s="18"/>
      <c r="I297" s="4" t="s">
        <v>1035</v>
      </c>
      <c r="J297" s="25">
        <v>5564945</v>
      </c>
    </row>
    <row r="298" spans="1:15" x14ac:dyDescent="0.3">
      <c r="A298" s="19"/>
      <c r="B298" s="20"/>
      <c r="C298" s="21"/>
      <c r="N298" t="str">
        <f>INDEX(L286:L293, MATCH(MAX(M286:M293), M286:M293, 0))</f>
        <v>Monitor</v>
      </c>
    </row>
    <row r="300" spans="1:15" x14ac:dyDescent="0.3">
      <c r="N300">
        <f>MIN(O286:O293)</f>
        <v>59745.291071428575</v>
      </c>
    </row>
    <row r="301" spans="1:15" x14ac:dyDescent="0.3">
      <c r="B301" s="3" t="s">
        <v>1037</v>
      </c>
    </row>
    <row r="302" spans="1:15" x14ac:dyDescent="0.3">
      <c r="B302" t="s">
        <v>23</v>
      </c>
      <c r="C302" t="s">
        <v>34</v>
      </c>
      <c r="D302" t="s">
        <v>31</v>
      </c>
      <c r="E302" t="s">
        <v>52</v>
      </c>
      <c r="F302" t="s">
        <v>20</v>
      </c>
      <c r="G302" t="s">
        <v>28</v>
      </c>
      <c r="H302" t="s">
        <v>41</v>
      </c>
      <c r="I302" t="s">
        <v>15</v>
      </c>
      <c r="J302" t="s">
        <v>1035</v>
      </c>
      <c r="N302" t="str">
        <f>INDEX(L286:L293, MATCH(MIN(M286:M293), M286:M293, 0))</f>
        <v>Mobile</v>
      </c>
    </row>
    <row r="303" spans="1:15" x14ac:dyDescent="0.3">
      <c r="A303" t="s">
        <v>1047</v>
      </c>
      <c r="B303" s="25">
        <v>142</v>
      </c>
      <c r="C303" s="25">
        <v>136</v>
      </c>
      <c r="D303" s="25">
        <v>130</v>
      </c>
      <c r="E303" s="25">
        <v>127</v>
      </c>
      <c r="F303" s="25">
        <v>125</v>
      </c>
      <c r="G303" s="25">
        <v>123</v>
      </c>
      <c r="H303" s="25">
        <v>111</v>
      </c>
      <c r="I303" s="25">
        <v>106</v>
      </c>
      <c r="J303" s="25">
        <v>1000</v>
      </c>
    </row>
    <row r="312" spans="1:5" x14ac:dyDescent="0.3">
      <c r="A312" s="3" t="s">
        <v>1048</v>
      </c>
      <c r="B312" s="3" t="s">
        <v>1037</v>
      </c>
    </row>
    <row r="313" spans="1:5" x14ac:dyDescent="0.3">
      <c r="A313" s="3" t="s">
        <v>1032</v>
      </c>
      <c r="B313" t="s">
        <v>1045</v>
      </c>
      <c r="C313" t="s">
        <v>1049</v>
      </c>
      <c r="D313" t="s">
        <v>1050</v>
      </c>
      <c r="E313" t="s">
        <v>1035</v>
      </c>
    </row>
    <row r="314" spans="1:5" x14ac:dyDescent="0.3">
      <c r="A314" s="4">
        <v>0</v>
      </c>
      <c r="B314" s="25">
        <v>6550.166666666667</v>
      </c>
      <c r="C314" s="25">
        <v>5416.953125</v>
      </c>
      <c r="D314" s="25">
        <v>6341.1228070175439</v>
      </c>
      <c r="E314" s="25">
        <v>6083.6408839779006</v>
      </c>
    </row>
    <row r="315" spans="1:5" x14ac:dyDescent="0.3">
      <c r="A315" s="4">
        <v>5</v>
      </c>
      <c r="B315" s="25">
        <v>5558.5769230769229</v>
      </c>
      <c r="C315" s="25">
        <v>5309.1641791044776</v>
      </c>
      <c r="D315" s="25">
        <v>4321.1568627450979</v>
      </c>
      <c r="E315" s="25">
        <v>5151.3367346938776</v>
      </c>
    </row>
    <row r="316" spans="1:5" x14ac:dyDescent="0.3">
      <c r="A316" s="4">
        <v>10</v>
      </c>
      <c r="B316" s="25">
        <v>4489.797101449275</v>
      </c>
      <c r="C316" s="25">
        <v>6394.8928571428569</v>
      </c>
      <c r="D316" s="25">
        <v>5264.3220338983047</v>
      </c>
      <c r="E316" s="25">
        <v>5460.1981132075471</v>
      </c>
    </row>
    <row r="317" spans="1:5" x14ac:dyDescent="0.3">
      <c r="A317" s="4">
        <v>15</v>
      </c>
      <c r="B317" s="25">
        <v>5689.2317073170734</v>
      </c>
      <c r="C317" s="25">
        <v>5199</v>
      </c>
      <c r="D317" s="25">
        <v>6234.6</v>
      </c>
      <c r="E317" s="25">
        <v>5612.3380952380949</v>
      </c>
    </row>
    <row r="318" spans="1:5" x14ac:dyDescent="0.3">
      <c r="A318" s="4">
        <v>20</v>
      </c>
      <c r="B318" s="25">
        <v>5134.4342105263158</v>
      </c>
      <c r="C318" s="25">
        <v>5813.9852941176468</v>
      </c>
      <c r="D318" s="25">
        <v>5831.9824561403511</v>
      </c>
      <c r="E318" s="25">
        <v>5562.1442786069656</v>
      </c>
    </row>
    <row r="328" spans="1:2" x14ac:dyDescent="0.3">
      <c r="A328" s="3" t="s">
        <v>1032</v>
      </c>
      <c r="B328" t="s">
        <v>1036</v>
      </c>
    </row>
    <row r="329" spans="1:2" x14ac:dyDescent="0.3">
      <c r="A329" s="4" t="s">
        <v>27</v>
      </c>
      <c r="B329" s="25">
        <v>4444</v>
      </c>
    </row>
    <row r="330" spans="1:2" x14ac:dyDescent="0.3">
      <c r="A330" s="4" t="s">
        <v>19</v>
      </c>
      <c r="B330" s="25">
        <v>4296</v>
      </c>
    </row>
    <row r="331" spans="1:2" x14ac:dyDescent="0.3">
      <c r="A331" s="4" t="s">
        <v>14</v>
      </c>
      <c r="B331" s="25">
        <v>3831</v>
      </c>
    </row>
    <row r="344" spans="1:1" x14ac:dyDescent="0.3">
      <c r="A344" t="s">
        <v>1033</v>
      </c>
    </row>
    <row r="345" spans="1:1" x14ac:dyDescent="0.3">
      <c r="A345" s="25">
        <v>37108182</v>
      </c>
    </row>
    <row r="1165" spans="10:11" x14ac:dyDescent="0.3">
      <c r="J1165" t="s">
        <v>1046</v>
      </c>
      <c r="K1165" t="s">
        <v>1034</v>
      </c>
    </row>
    <row r="1166" spans="10:11" x14ac:dyDescent="0.3">
      <c r="J1166" s="25">
        <v>10.27</v>
      </c>
      <c r="K1166" s="25">
        <v>5564945</v>
      </c>
    </row>
    <row r="1184" spans="10:11" x14ac:dyDescent="0.3">
      <c r="J1184" s="3" t="s">
        <v>5</v>
      </c>
      <c r="K1184" t="s">
        <v>1046</v>
      </c>
    </row>
    <row r="1185" spans="10:11" x14ac:dyDescent="0.3">
      <c r="J1185" t="s">
        <v>28</v>
      </c>
      <c r="K1185" s="25">
        <v>11.056910569105691</v>
      </c>
    </row>
    <row r="1186" spans="10:11" x14ac:dyDescent="0.3">
      <c r="J1186" t="s">
        <v>23</v>
      </c>
      <c r="K1186" s="25">
        <v>10.352112676056338</v>
      </c>
    </row>
    <row r="1187" spans="10:11" x14ac:dyDescent="0.3">
      <c r="J1187" t="s">
        <v>52</v>
      </c>
      <c r="K1187" s="25">
        <v>9.8818897637795278</v>
      </c>
    </row>
    <row r="1188" spans="10:11" x14ac:dyDescent="0.3">
      <c r="J1188" t="s">
        <v>15</v>
      </c>
      <c r="K1188" s="25">
        <v>10.566037735849056</v>
      </c>
    </row>
    <row r="1189" spans="10:11" x14ac:dyDescent="0.3">
      <c r="J1189" t="s">
        <v>34</v>
      </c>
      <c r="K1189" s="25">
        <v>10.294117647058824</v>
      </c>
    </row>
    <row r="1190" spans="10:11" x14ac:dyDescent="0.3">
      <c r="J1190" t="s">
        <v>31</v>
      </c>
      <c r="K1190" s="25">
        <v>10.23076923076923</v>
      </c>
    </row>
    <row r="1191" spans="10:11" x14ac:dyDescent="0.3">
      <c r="J1191" t="s">
        <v>20</v>
      </c>
      <c r="K1191" s="25">
        <v>10.32</v>
      </c>
    </row>
    <row r="1192" spans="10:11" x14ac:dyDescent="0.3">
      <c r="J1192" t="s">
        <v>41</v>
      </c>
      <c r="K1192" s="25">
        <v>9.4144144144144146</v>
      </c>
    </row>
    <row r="1193" spans="10:11" x14ac:dyDescent="0.3">
      <c r="J1193" t="s">
        <v>1035</v>
      </c>
      <c r="K1193" s="25">
        <v>10.27</v>
      </c>
    </row>
    <row r="1203" spans="10:12" x14ac:dyDescent="0.3">
      <c r="J1203" s="14"/>
      <c r="K1203" s="15"/>
      <c r="L1203" s="16"/>
    </row>
    <row r="1204" spans="10:12" x14ac:dyDescent="0.3">
      <c r="J1204" s="17"/>
      <c r="K1204" s="8"/>
      <c r="L1204" s="18"/>
    </row>
    <row r="1205" spans="10:12" x14ac:dyDescent="0.3">
      <c r="J1205" s="17"/>
      <c r="K1205" s="8"/>
      <c r="L1205" s="18"/>
    </row>
    <row r="1206" spans="10:12" x14ac:dyDescent="0.3">
      <c r="J1206" s="17"/>
      <c r="K1206" s="8"/>
      <c r="L1206" s="18"/>
    </row>
    <row r="1207" spans="10:12" x14ac:dyDescent="0.3">
      <c r="J1207" s="17"/>
      <c r="K1207" s="8"/>
      <c r="L1207" s="18"/>
    </row>
    <row r="1208" spans="10:12" x14ac:dyDescent="0.3">
      <c r="J1208" s="17"/>
      <c r="K1208" s="8"/>
      <c r="L1208" s="18"/>
    </row>
    <row r="1209" spans="10:12" x14ac:dyDescent="0.3">
      <c r="J1209" s="17"/>
      <c r="K1209" s="8"/>
      <c r="L1209" s="18"/>
    </row>
    <row r="1210" spans="10:12" x14ac:dyDescent="0.3">
      <c r="J1210" s="17"/>
      <c r="K1210" s="8"/>
      <c r="L1210" s="18"/>
    </row>
    <row r="1211" spans="10:12" x14ac:dyDescent="0.3">
      <c r="J1211" s="17"/>
      <c r="K1211" s="8"/>
      <c r="L1211" s="18"/>
    </row>
    <row r="1212" spans="10:12" x14ac:dyDescent="0.3">
      <c r="J1212" s="17"/>
      <c r="K1212" s="8"/>
      <c r="L1212" s="18"/>
    </row>
    <row r="1213" spans="10:12" x14ac:dyDescent="0.3">
      <c r="J1213" s="17"/>
      <c r="K1213" s="8"/>
      <c r="L1213" s="18"/>
    </row>
    <row r="1214" spans="10:12" x14ac:dyDescent="0.3">
      <c r="J1214" s="17"/>
      <c r="K1214" s="8"/>
      <c r="L1214" s="18"/>
    </row>
    <row r="1215" spans="10:12" x14ac:dyDescent="0.3">
      <c r="J1215" s="17"/>
      <c r="K1215" s="8"/>
      <c r="L1215" s="18"/>
    </row>
    <row r="1216" spans="10:12" x14ac:dyDescent="0.3">
      <c r="J1216" s="17"/>
      <c r="K1216" s="8"/>
      <c r="L1216" s="18"/>
    </row>
    <row r="1217" spans="10:12" x14ac:dyDescent="0.3">
      <c r="J1217" s="17"/>
      <c r="K1217" s="8"/>
      <c r="L1217" s="18"/>
    </row>
    <row r="1218" spans="10:12" x14ac:dyDescent="0.3">
      <c r="J1218" s="17"/>
      <c r="K1218" s="8"/>
      <c r="L1218" s="18"/>
    </row>
    <row r="1219" spans="10:12" x14ac:dyDescent="0.3">
      <c r="J1219" s="17"/>
      <c r="K1219" s="8"/>
      <c r="L1219" s="18"/>
    </row>
    <row r="1220" spans="10:12" x14ac:dyDescent="0.3">
      <c r="J1220" s="19"/>
      <c r="K1220" s="20"/>
      <c r="L1220" s="21"/>
    </row>
    <row r="1224" spans="10:12" x14ac:dyDescent="0.3">
      <c r="J1224" s="3" t="s">
        <v>4</v>
      </c>
      <c r="K1224" t="s">
        <v>1038</v>
      </c>
      <c r="L1224" t="s">
        <v>1034</v>
      </c>
    </row>
    <row r="1225" spans="10:12" x14ac:dyDescent="0.3">
      <c r="J1225" t="s">
        <v>19</v>
      </c>
      <c r="K1225" s="25">
        <v>3530</v>
      </c>
      <c r="L1225" s="25">
        <v>1961671</v>
      </c>
    </row>
    <row r="1226" spans="10:12" x14ac:dyDescent="0.3">
      <c r="J1226" t="s">
        <v>27</v>
      </c>
      <c r="K1226" s="25">
        <v>3665</v>
      </c>
      <c r="L1226" s="25">
        <v>1910809</v>
      </c>
    </row>
    <row r="1227" spans="10:12" x14ac:dyDescent="0.3">
      <c r="J1227" t="s">
        <v>14</v>
      </c>
      <c r="K1227" s="25">
        <v>3075</v>
      </c>
      <c r="L1227" s="25">
        <v>1692465</v>
      </c>
    </row>
    <row r="1228" spans="10:12" x14ac:dyDescent="0.3">
      <c r="J1228" t="s">
        <v>1035</v>
      </c>
      <c r="K1228" s="25">
        <v>10270</v>
      </c>
      <c r="L1228" s="25">
        <v>5564945</v>
      </c>
    </row>
    <row r="1230" spans="10:12" x14ac:dyDescent="0.3">
      <c r="J1230" s="3" t="s">
        <v>3</v>
      </c>
      <c r="K1230" t="s">
        <v>1033</v>
      </c>
    </row>
    <row r="1231" spans="10:12" x14ac:dyDescent="0.3">
      <c r="J1231" t="s">
        <v>40</v>
      </c>
      <c r="K1231" s="25">
        <v>6332421</v>
      </c>
    </row>
    <row r="1232" spans="10:12" x14ac:dyDescent="0.3">
      <c r="J1232" t="s">
        <v>26</v>
      </c>
      <c r="K1232" s="25">
        <v>6300232</v>
      </c>
    </row>
    <row r="1233" spans="10:11" x14ac:dyDescent="0.3">
      <c r="J1233" t="s">
        <v>45</v>
      </c>
      <c r="K1233" s="25">
        <v>6054567</v>
      </c>
    </row>
    <row r="1234" spans="10:11" x14ac:dyDescent="0.3">
      <c r="J1234" t="s">
        <v>18</v>
      </c>
      <c r="K1234" s="25">
        <v>6999061</v>
      </c>
    </row>
    <row r="1235" spans="10:11" x14ac:dyDescent="0.3">
      <c r="J1235" t="s">
        <v>13</v>
      </c>
      <c r="K1235" s="25">
        <v>6748032</v>
      </c>
    </row>
    <row r="1236" spans="10:11" x14ac:dyDescent="0.3">
      <c r="J1236" t="s">
        <v>30</v>
      </c>
      <c r="K1236" s="25">
        <v>4673869</v>
      </c>
    </row>
    <row r="1237" spans="10:11" x14ac:dyDescent="0.3">
      <c r="J1237" t="s">
        <v>1035</v>
      </c>
      <c r="K1237" s="25">
        <v>37108182</v>
      </c>
    </row>
  </sheetData>
  <pageMargins left="0.7" right="0.7" top="0.75" bottom="0.75" header="0.3" footer="0.3"/>
  <drawing r:id="rId39"/>
  <extLst>
    <ext xmlns:x14="http://schemas.microsoft.com/office/spreadsheetml/2009/9/main" uri="{05C60535-1F16-4fd2-B633-F4F36F0B64E0}">
      <x14:sparklineGroups xmlns:xm="http://schemas.microsoft.com/office/excel/2006/main">
        <x14:sparklineGroup type="column" displayEmptyCellsAs="gap" xr2:uid="{911992A7-0DA2-4EA8-B683-7F02B4EF82ED}">
          <x14:colorSeries theme="3" tint="0.34998626667073579"/>
          <x14:colorNegative theme="0" tint="-0.249977111117893"/>
          <x14:colorAxis rgb="FF000000"/>
          <x14:colorMarkers theme="0" tint="-0.249977111117893"/>
          <x14:colorFirst theme="0" tint="-0.249977111117893"/>
          <x14:colorLast theme="0" tint="-0.249977111117893"/>
          <x14:colorHigh theme="0" tint="-0.249977111117893"/>
          <x14:colorLow theme="0" tint="-0.249977111117893"/>
          <x14:sparklines>
            <x14:sparkline>
              <xm:f>Sheet1!G:G</xm:f>
              <xm:sqref>P45</xm:sqref>
            </x14:sparkline>
            <x14:sparkline>
              <xm:f>Sheet1!G:G</xm:f>
              <xm:sqref>P46</xm:sqref>
            </x14:sparkline>
            <x14:sparkline>
              <xm:f>Sheet1!G:G</xm:f>
              <xm:sqref>P47</xm:sqref>
            </x14:sparkline>
            <x14:sparkline>
              <xm:f>Sheet1!G:G</xm:f>
              <xm:sqref>P48</xm:sqref>
            </x14:sparkline>
            <x14:sparkline>
              <xm:f>Sheet1!G:G</xm:f>
              <xm:sqref>P49</xm:sqref>
            </x14:sparkline>
            <x14:sparkline>
              <xm:f>Sheet1!G:G</xm:f>
              <xm:sqref>P50</xm:sqref>
            </x14:sparkline>
            <x14:sparkline>
              <xm:f>Sheet1!H:H</xm:f>
              <xm:sqref>Q45</xm:sqref>
            </x14:sparkline>
            <x14:sparkline>
              <xm:f>Sheet1!H:H</xm:f>
              <xm:sqref>Q46</xm:sqref>
            </x14:sparkline>
            <x14:sparkline>
              <xm:f>Sheet1!H:H</xm:f>
              <xm:sqref>Q47</xm:sqref>
            </x14:sparkline>
            <x14:sparkline>
              <xm:f>Sheet1!H:H</xm:f>
              <xm:sqref>Q48</xm:sqref>
            </x14:sparkline>
            <x14:sparkline>
              <xm:f>Sheet1!H:H</xm:f>
              <xm:sqref>Q49</xm:sqref>
            </x14:sparkline>
            <x14:sparkline>
              <xm:f>Sheet1!H:H</xm:f>
              <xm:sqref>Q50</xm:sqref>
            </x14:sparkline>
          </x14:sparklines>
        </x14:sparklineGroup>
        <x14:sparklineGroup type="column" displayEmptyCellsAs="gap" xr2:uid="{1A9CB75D-80E9-4A50-8982-BAA36CED5F12}">
          <x14:colorSeries rgb="FF376092"/>
          <x14:colorNegative rgb="FFD00000"/>
          <x14:colorAxis rgb="FF000000"/>
          <x14:colorMarkers rgb="FFD00000"/>
          <x14:colorFirst rgb="FFD00000"/>
          <x14:colorLast rgb="FFD00000"/>
          <x14:colorHigh rgb="FFD00000"/>
          <x14:colorLow rgb="FFD00000"/>
          <x14:sparklines>
            <x14:sparkline>
              <xm:f>Sheet1!E:E</xm:f>
              <xm:sqref>P42</xm:sqref>
            </x14:sparkline>
          </x14:sparklines>
        </x14:sparklineGroup>
        <x14:sparklineGroup displayEmptyCellsAs="gap" xr2:uid="{7BDE74DE-134B-433D-A286-C593E8D82FD0}">
          <x14:colorSeries theme="3" tint="0.34998626667073579"/>
          <x14:colorNegative theme="0" tint="-0.249977111117893"/>
          <x14:colorAxis rgb="FF000000"/>
          <x14:colorMarkers theme="0" tint="-0.249977111117893"/>
          <x14:colorFirst theme="0" tint="-0.249977111117893"/>
          <x14:colorLast theme="0" tint="-0.249977111117893"/>
          <x14:colorHigh theme="0" tint="-0.249977111117893"/>
          <x14:colorLow theme="0" tint="-0.249977111117893"/>
          <x14:sparklines>
            <x14:sparkline>
              <xm:f>Sheet1!H:H</xm:f>
              <xm:sqref>P35</xm:sqref>
            </x14:sparkline>
            <x14:sparkline>
              <xm:f>Sheet1!H:H</xm:f>
              <xm:sqref>P36</xm:sqref>
            </x14:sparkline>
          </x14:sparklines>
        </x14:sparklineGroup>
      </x14:sparklineGroups>
    </ext>
    <ext xmlns:x14="http://schemas.microsoft.com/office/spreadsheetml/2009/9/main" uri="{A8765BA9-456A-4dab-B4F3-ACF838C121DE}">
      <x14:slicerList>
        <x14:slicer r:id="rId40"/>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A1771D-692A-4D4B-85E5-8F09EF39F4F4}">
  <dimension ref="E5:AF49"/>
  <sheetViews>
    <sheetView topLeftCell="B1" zoomScale="70" zoomScaleNormal="70" workbookViewId="0"/>
  </sheetViews>
  <sheetFormatPr defaultRowHeight="14.4" x14ac:dyDescent="0.3"/>
  <cols>
    <col min="1" max="16384" width="8.88671875" style="22"/>
  </cols>
  <sheetData>
    <row r="5" spans="5:31" x14ac:dyDescent="0.3">
      <c r="E5" s="5"/>
      <c r="F5" s="5"/>
      <c r="G5" s="5"/>
      <c r="H5" s="5"/>
      <c r="I5" s="5"/>
      <c r="J5" s="5"/>
      <c r="K5" s="5"/>
      <c r="L5" s="5"/>
      <c r="M5" s="5"/>
      <c r="N5" s="5"/>
      <c r="O5" s="5"/>
      <c r="P5" s="5"/>
      <c r="Q5" s="5"/>
      <c r="R5" s="5"/>
      <c r="S5" s="5"/>
      <c r="T5" s="5"/>
      <c r="U5" s="5"/>
      <c r="V5" s="5"/>
      <c r="W5" s="5"/>
      <c r="X5" s="5"/>
      <c r="Y5" s="5"/>
      <c r="Z5" s="5"/>
      <c r="AA5" s="5"/>
      <c r="AB5" s="5"/>
      <c r="AC5" s="5"/>
      <c r="AD5" s="5"/>
      <c r="AE5" s="5"/>
    </row>
    <row r="6" spans="5:31" x14ac:dyDescent="0.3">
      <c r="E6" s="5"/>
      <c r="F6" s="5"/>
      <c r="G6" s="5"/>
      <c r="H6" s="5"/>
      <c r="I6" s="5"/>
      <c r="J6" s="5"/>
      <c r="K6" s="5"/>
      <c r="L6" s="5"/>
      <c r="M6" s="5"/>
      <c r="N6" s="5"/>
      <c r="O6" s="5"/>
      <c r="P6" s="5"/>
      <c r="Q6" s="5"/>
      <c r="R6" s="5"/>
      <c r="S6" s="5"/>
      <c r="T6" s="5"/>
      <c r="U6" s="5"/>
      <c r="V6" s="5"/>
      <c r="W6" s="5"/>
      <c r="X6" s="5"/>
      <c r="Y6" s="5"/>
      <c r="Z6" s="5"/>
      <c r="AA6" s="5"/>
      <c r="AB6" s="5"/>
      <c r="AC6" s="5"/>
      <c r="AD6" s="5"/>
      <c r="AE6" s="5"/>
    </row>
    <row r="7" spans="5:31" x14ac:dyDescent="0.3">
      <c r="E7" s="5"/>
      <c r="F7" s="5"/>
      <c r="G7" s="5"/>
      <c r="H7" s="5"/>
      <c r="I7" s="5"/>
      <c r="J7" s="5"/>
      <c r="K7" s="5"/>
      <c r="L7" s="5"/>
      <c r="M7" s="5"/>
      <c r="N7" s="5"/>
      <c r="O7" s="5"/>
      <c r="P7" s="5"/>
      <c r="Q7" s="5"/>
      <c r="R7" s="5"/>
      <c r="S7" s="5"/>
      <c r="T7" s="5"/>
      <c r="U7" s="5"/>
      <c r="V7" s="5"/>
      <c r="W7" s="5"/>
      <c r="X7" s="5"/>
      <c r="Y7" s="5"/>
      <c r="Z7" s="5"/>
      <c r="AA7" s="5"/>
      <c r="AB7" s="5"/>
      <c r="AC7" s="5"/>
      <c r="AD7" s="5"/>
      <c r="AE7" s="5"/>
    </row>
    <row r="8" spans="5:31" ht="46.2" x14ac:dyDescent="0.85">
      <c r="E8" s="5"/>
      <c r="F8" s="5"/>
      <c r="G8" s="5"/>
      <c r="H8" s="5"/>
      <c r="I8" s="5"/>
      <c r="J8" s="5"/>
      <c r="K8" s="5"/>
      <c r="L8" s="5"/>
      <c r="M8" s="5"/>
      <c r="N8" s="5"/>
      <c r="O8" s="7"/>
      <c r="P8" s="7"/>
      <c r="Q8" s="7"/>
      <c r="R8" s="7"/>
      <c r="S8" s="7"/>
      <c r="T8" s="7"/>
      <c r="U8" s="7"/>
      <c r="V8" s="7"/>
      <c r="W8" s="5"/>
      <c r="X8" s="5"/>
      <c r="Y8" s="5"/>
      <c r="Z8" s="5"/>
      <c r="AA8" s="5"/>
      <c r="AB8" s="5"/>
      <c r="AC8" s="5"/>
      <c r="AD8" s="5"/>
      <c r="AE8" s="5"/>
    </row>
    <row r="9" spans="5:31" x14ac:dyDescent="0.3">
      <c r="E9" s="5"/>
      <c r="F9" s="5"/>
      <c r="G9" s="5"/>
      <c r="H9" s="5"/>
      <c r="I9" s="5"/>
      <c r="J9" s="5"/>
      <c r="K9" s="5"/>
      <c r="L9" s="5"/>
      <c r="M9" s="5"/>
      <c r="N9" s="5"/>
      <c r="O9" s="5"/>
      <c r="P9" s="5"/>
      <c r="Q9" s="5"/>
      <c r="R9" s="5"/>
      <c r="S9" s="5"/>
      <c r="T9" s="5"/>
      <c r="U9" s="5"/>
      <c r="V9" s="5"/>
      <c r="W9" s="5"/>
      <c r="X9" s="5"/>
      <c r="Y9" s="5"/>
      <c r="Z9" s="5"/>
      <c r="AA9" s="5"/>
      <c r="AB9" s="5"/>
      <c r="AC9" s="5"/>
      <c r="AD9" s="5"/>
      <c r="AE9" s="5"/>
    </row>
    <row r="10" spans="5:31" x14ac:dyDescent="0.3">
      <c r="E10" s="5"/>
      <c r="F10" s="5"/>
      <c r="G10" s="5"/>
      <c r="H10" s="5"/>
      <c r="I10" s="5"/>
      <c r="K10" s="5"/>
      <c r="L10" s="5"/>
      <c r="M10" s="5"/>
      <c r="N10" s="5"/>
      <c r="O10" s="5"/>
      <c r="P10" s="5"/>
      <c r="Q10" s="5"/>
      <c r="R10" s="5"/>
      <c r="S10" s="5"/>
      <c r="T10" s="5"/>
      <c r="U10" s="5"/>
      <c r="V10" s="5"/>
      <c r="W10" s="5"/>
      <c r="X10" s="5"/>
      <c r="Y10" s="5"/>
      <c r="Z10" s="5"/>
      <c r="AA10" s="5"/>
      <c r="AB10" s="5"/>
      <c r="AC10" s="5"/>
      <c r="AD10" s="5"/>
      <c r="AE10" s="5"/>
    </row>
    <row r="11" spans="5:31" ht="21" x14ac:dyDescent="0.3">
      <c r="E11" s="5"/>
      <c r="F11" s="5"/>
      <c r="G11" s="5"/>
      <c r="H11" s="5"/>
      <c r="I11" s="5"/>
      <c r="J11" s="5"/>
      <c r="K11" s="23"/>
      <c r="L11" s="23"/>
      <c r="M11" s="5"/>
      <c r="N11" s="23"/>
      <c r="O11" s="23"/>
      <c r="P11" s="5"/>
      <c r="Q11" s="23"/>
      <c r="R11" s="23"/>
      <c r="S11" s="5"/>
      <c r="T11" s="23"/>
      <c r="U11" s="23"/>
      <c r="V11" s="5"/>
      <c r="W11" s="5"/>
      <c r="X11" s="5"/>
      <c r="Y11" s="5"/>
      <c r="Z11" s="5"/>
      <c r="AA11" s="5"/>
      <c r="AB11" s="5"/>
      <c r="AC11" s="5"/>
      <c r="AD11" s="5"/>
      <c r="AE11" s="5"/>
    </row>
    <row r="12" spans="5:31" ht="25.8" x14ac:dyDescent="0.3">
      <c r="E12" s="5"/>
      <c r="F12" s="5"/>
      <c r="G12" s="5"/>
      <c r="H12" s="5"/>
      <c r="I12" s="5"/>
      <c r="J12" s="5"/>
      <c r="K12" s="24"/>
      <c r="L12" s="24"/>
      <c r="M12" s="5"/>
      <c r="N12" s="24"/>
      <c r="O12" s="24"/>
      <c r="P12" s="5"/>
      <c r="Q12" s="24"/>
      <c r="R12" s="24"/>
      <c r="S12" s="5"/>
      <c r="T12" s="24"/>
      <c r="U12" s="24"/>
      <c r="V12" s="5"/>
      <c r="W12" s="5"/>
      <c r="X12" s="5"/>
      <c r="Y12" s="5"/>
      <c r="Z12" s="5"/>
      <c r="AA12" s="5"/>
      <c r="AB12" s="5"/>
      <c r="AC12" s="5"/>
      <c r="AD12" s="5"/>
      <c r="AE12" s="5"/>
    </row>
    <row r="13" spans="5:31" x14ac:dyDescent="0.3">
      <c r="E13" s="5"/>
      <c r="F13" s="5"/>
      <c r="G13" s="5"/>
      <c r="H13" s="5"/>
      <c r="I13" s="5"/>
      <c r="J13" s="5"/>
      <c r="K13" s="5"/>
      <c r="L13" s="5"/>
      <c r="M13" s="5"/>
      <c r="N13" s="5"/>
      <c r="O13" s="5"/>
      <c r="P13" s="5"/>
      <c r="Q13" s="5"/>
      <c r="R13" s="5"/>
      <c r="S13" s="5"/>
      <c r="T13" s="5"/>
      <c r="U13" s="5"/>
      <c r="V13" s="5"/>
      <c r="W13" s="5"/>
      <c r="X13" s="5"/>
      <c r="Y13" s="5"/>
      <c r="Z13" s="5"/>
      <c r="AA13" s="5"/>
      <c r="AB13" s="5"/>
      <c r="AC13" s="5"/>
      <c r="AD13" s="5"/>
      <c r="AE13" s="5"/>
    </row>
    <row r="14" spans="5:31" x14ac:dyDescent="0.3">
      <c r="E14" s="5"/>
      <c r="F14" s="5"/>
      <c r="G14" s="5"/>
      <c r="H14" s="5"/>
      <c r="I14" s="5"/>
      <c r="J14" s="5"/>
      <c r="K14" s="5"/>
      <c r="L14" s="5"/>
      <c r="M14" s="5"/>
      <c r="N14" s="5"/>
      <c r="O14" s="5"/>
      <c r="P14" s="5"/>
      <c r="Q14" s="5"/>
      <c r="R14" s="5"/>
      <c r="S14" s="5"/>
      <c r="T14" s="5"/>
      <c r="U14" s="5"/>
      <c r="V14" s="5"/>
      <c r="W14" s="5"/>
      <c r="X14" s="5"/>
      <c r="Y14" s="5"/>
      <c r="Z14" s="5"/>
      <c r="AA14" s="5"/>
      <c r="AB14" s="5"/>
      <c r="AC14" s="5"/>
      <c r="AD14" s="5"/>
      <c r="AE14" s="5"/>
    </row>
    <row r="15" spans="5:31" x14ac:dyDescent="0.3">
      <c r="E15" s="5"/>
      <c r="F15" s="5"/>
      <c r="G15" s="5"/>
      <c r="H15" s="5"/>
      <c r="I15" s="5"/>
      <c r="J15" s="5"/>
      <c r="K15" s="5"/>
      <c r="L15" s="5"/>
      <c r="M15" s="5"/>
      <c r="N15" s="5"/>
      <c r="O15" s="5"/>
      <c r="P15" s="5"/>
      <c r="Q15" s="5"/>
      <c r="R15" s="5"/>
      <c r="S15" s="5"/>
      <c r="T15" s="5"/>
      <c r="U15" s="5"/>
      <c r="V15" s="5"/>
      <c r="W15" s="5"/>
      <c r="X15" s="5"/>
      <c r="Y15" s="5"/>
      <c r="Z15" s="5"/>
      <c r="AA15" s="5"/>
      <c r="AB15" s="5"/>
      <c r="AC15" s="5"/>
      <c r="AD15" s="5"/>
      <c r="AE15" s="5"/>
    </row>
    <row r="16" spans="5:31" x14ac:dyDescent="0.3">
      <c r="E16" s="5"/>
      <c r="F16" s="5"/>
      <c r="G16" s="5"/>
      <c r="H16" s="5"/>
      <c r="I16" s="5"/>
      <c r="J16" s="5"/>
      <c r="K16" s="5"/>
      <c r="L16" s="5"/>
      <c r="M16" s="5"/>
      <c r="N16" s="5"/>
      <c r="O16" s="5"/>
      <c r="P16" s="5"/>
      <c r="Q16" s="5"/>
      <c r="R16" s="5"/>
      <c r="S16" s="5"/>
      <c r="T16" s="5"/>
      <c r="U16" s="5"/>
      <c r="V16" s="6"/>
      <c r="W16" s="5"/>
      <c r="X16" s="5"/>
      <c r="Y16" s="5"/>
      <c r="Z16" s="5"/>
      <c r="AA16" s="5"/>
      <c r="AB16" s="5"/>
      <c r="AC16" s="5"/>
      <c r="AD16" s="5"/>
      <c r="AE16" s="5"/>
    </row>
    <row r="17" spans="5:32" x14ac:dyDescent="0.3">
      <c r="E17" s="5"/>
      <c r="F17" s="5"/>
      <c r="G17" s="5"/>
      <c r="H17" s="5"/>
      <c r="I17" s="5"/>
      <c r="J17" s="5"/>
      <c r="K17" s="5"/>
      <c r="L17" s="5"/>
      <c r="M17" s="5"/>
      <c r="N17" s="5"/>
      <c r="O17" s="5"/>
      <c r="P17" s="5"/>
      <c r="Q17" s="5"/>
      <c r="R17" s="5"/>
      <c r="S17" s="5"/>
      <c r="T17" s="5"/>
      <c r="U17" s="5"/>
      <c r="V17" s="5"/>
      <c r="W17" s="5"/>
      <c r="X17" s="5"/>
      <c r="Y17" s="5"/>
      <c r="Z17" s="5"/>
      <c r="AA17" s="5"/>
      <c r="AB17" s="5"/>
      <c r="AC17" s="5"/>
      <c r="AD17" s="5"/>
      <c r="AE17" s="5"/>
    </row>
    <row r="18" spans="5:32" x14ac:dyDescent="0.3">
      <c r="E18" s="5"/>
      <c r="F18" s="5"/>
      <c r="G18" s="5"/>
      <c r="H18" s="5"/>
      <c r="I18" s="5"/>
      <c r="J18" s="5"/>
      <c r="K18" s="5"/>
      <c r="L18" s="5"/>
      <c r="M18" s="5"/>
      <c r="N18" s="5"/>
      <c r="O18" s="5"/>
      <c r="P18" s="5"/>
      <c r="Q18" s="5"/>
      <c r="R18" s="5"/>
      <c r="S18" s="5"/>
      <c r="T18" s="5"/>
      <c r="U18" s="5"/>
      <c r="V18" s="5"/>
      <c r="W18" s="5"/>
      <c r="X18" s="5"/>
      <c r="Y18" s="5"/>
      <c r="Z18" s="5"/>
      <c r="AA18" s="5"/>
      <c r="AB18" s="5"/>
      <c r="AC18" s="5"/>
      <c r="AD18" s="5"/>
      <c r="AE18" s="5"/>
    </row>
    <row r="19" spans="5:32" x14ac:dyDescent="0.3">
      <c r="E19" s="5"/>
      <c r="F19" s="5"/>
      <c r="G19" s="5"/>
      <c r="H19" s="5"/>
      <c r="I19" s="5"/>
      <c r="J19" s="5"/>
      <c r="K19" s="5"/>
      <c r="L19" s="5"/>
      <c r="M19" s="5"/>
      <c r="N19" s="5"/>
      <c r="O19" s="5"/>
      <c r="P19" s="5"/>
      <c r="Q19" s="5"/>
      <c r="R19" s="5"/>
      <c r="S19" s="5"/>
      <c r="T19" s="5"/>
      <c r="U19" s="5"/>
      <c r="V19" s="5"/>
      <c r="W19" s="5"/>
      <c r="X19" s="5"/>
      <c r="Y19" s="5"/>
      <c r="Z19" s="5"/>
      <c r="AA19" s="5"/>
      <c r="AB19" s="5"/>
      <c r="AC19" s="5"/>
      <c r="AD19" s="5"/>
      <c r="AE19" s="5"/>
    </row>
    <row r="20" spans="5:32" x14ac:dyDescent="0.3">
      <c r="E20" s="5"/>
      <c r="F20" s="5"/>
      <c r="G20" s="5"/>
      <c r="H20" s="5"/>
      <c r="I20" s="5"/>
      <c r="J20" s="5"/>
      <c r="K20" s="5"/>
      <c r="L20" s="5"/>
      <c r="M20" s="5"/>
      <c r="N20" s="5"/>
      <c r="O20" s="5"/>
      <c r="P20" s="5"/>
      <c r="Q20" s="5"/>
      <c r="R20" s="5"/>
      <c r="S20" s="5"/>
      <c r="T20" s="5"/>
      <c r="U20" s="5"/>
      <c r="V20" s="5"/>
      <c r="W20" s="5"/>
      <c r="X20" s="5"/>
      <c r="Y20" s="5"/>
      <c r="Z20" s="5"/>
      <c r="AA20" s="5"/>
      <c r="AB20" s="5"/>
      <c r="AC20" s="5"/>
      <c r="AD20" s="5"/>
      <c r="AE20" s="5"/>
    </row>
    <row r="21" spans="5:32" x14ac:dyDescent="0.3">
      <c r="E21" s="5"/>
      <c r="F21" s="5"/>
      <c r="G21" s="5"/>
      <c r="H21" s="5"/>
      <c r="I21" s="5"/>
      <c r="J21" s="5"/>
      <c r="K21" s="5"/>
      <c r="L21" s="5"/>
      <c r="M21" s="5"/>
      <c r="N21" s="5"/>
      <c r="O21" s="5"/>
      <c r="P21" s="5"/>
      <c r="Q21" s="5"/>
      <c r="R21" s="5"/>
      <c r="S21" s="5"/>
      <c r="T21" s="5"/>
      <c r="U21" s="5"/>
      <c r="V21" s="5"/>
      <c r="W21" s="5"/>
      <c r="X21" s="5"/>
      <c r="Y21" s="5"/>
      <c r="Z21" s="5"/>
      <c r="AA21" s="5"/>
      <c r="AB21" s="5"/>
      <c r="AC21" s="5"/>
      <c r="AD21" s="5"/>
      <c r="AE21" s="5"/>
    </row>
    <row r="22" spans="5:32" x14ac:dyDescent="0.3">
      <c r="E22" s="5"/>
      <c r="F22" s="5"/>
      <c r="G22" s="5"/>
      <c r="H22" s="5"/>
      <c r="I22" s="5"/>
      <c r="J22" s="5"/>
      <c r="K22" s="5"/>
      <c r="L22" s="5"/>
      <c r="M22" s="5"/>
      <c r="N22" s="5"/>
      <c r="O22" s="5"/>
      <c r="P22" s="5"/>
      <c r="Q22" s="5"/>
      <c r="R22" s="5"/>
      <c r="S22" s="5"/>
      <c r="T22" s="5"/>
      <c r="U22" s="5"/>
      <c r="V22" s="5"/>
      <c r="W22" s="5"/>
      <c r="X22" s="5"/>
      <c r="Y22" s="5"/>
      <c r="Z22" s="5"/>
      <c r="AA22" s="5"/>
      <c r="AB22" s="5"/>
      <c r="AC22" s="5"/>
      <c r="AD22" s="5"/>
      <c r="AE22" s="5"/>
    </row>
    <row r="23" spans="5:32" x14ac:dyDescent="0.3">
      <c r="E23" s="5"/>
      <c r="F23" s="5"/>
      <c r="G23" s="5"/>
      <c r="H23" s="5"/>
      <c r="I23" s="5"/>
      <c r="J23" s="5"/>
      <c r="K23" s="5"/>
      <c r="L23" s="5"/>
      <c r="M23" s="5"/>
      <c r="N23" s="5"/>
      <c r="O23" s="5"/>
      <c r="P23" s="5"/>
      <c r="Q23" s="5"/>
      <c r="R23" s="5"/>
      <c r="S23" s="5"/>
      <c r="T23" s="5"/>
      <c r="U23" s="5"/>
      <c r="V23" s="5"/>
      <c r="W23" s="5"/>
      <c r="X23" s="5"/>
      <c r="Y23" s="5"/>
      <c r="Z23" s="5"/>
      <c r="AA23" s="5"/>
      <c r="AB23" s="5"/>
      <c r="AC23" s="5"/>
      <c r="AD23" s="5"/>
      <c r="AE23" s="5"/>
    </row>
    <row r="24" spans="5:32" x14ac:dyDescent="0.3">
      <c r="E24" s="5"/>
      <c r="F24" s="5"/>
      <c r="G24" s="5"/>
      <c r="H24" s="5"/>
      <c r="I24" s="5"/>
      <c r="J24" s="5"/>
      <c r="K24" s="5"/>
      <c r="L24" s="5"/>
      <c r="M24" s="5"/>
      <c r="N24" s="5"/>
      <c r="O24" s="5"/>
      <c r="P24" s="5"/>
      <c r="Q24" s="5"/>
      <c r="R24" s="5"/>
      <c r="S24" s="5"/>
      <c r="T24" s="5"/>
      <c r="U24" s="5"/>
      <c r="V24" s="5"/>
      <c r="W24" s="5"/>
      <c r="X24" s="5"/>
      <c r="Y24" s="5"/>
      <c r="Z24" s="5"/>
      <c r="AA24" s="5"/>
      <c r="AB24" s="5"/>
      <c r="AC24" s="5"/>
      <c r="AD24" s="5"/>
      <c r="AE24" s="5"/>
    </row>
    <row r="25" spans="5:32" x14ac:dyDescent="0.3">
      <c r="E25" s="5"/>
      <c r="F25" s="5"/>
      <c r="G25" s="5"/>
      <c r="H25" s="5"/>
      <c r="I25" s="5"/>
      <c r="J25" s="5"/>
      <c r="K25" s="5"/>
      <c r="L25" s="5"/>
      <c r="M25" s="5"/>
      <c r="N25" s="5"/>
      <c r="O25" s="5"/>
      <c r="P25" s="5"/>
      <c r="Q25" s="5"/>
      <c r="R25" s="5"/>
      <c r="S25" s="5"/>
      <c r="T25" s="5"/>
      <c r="U25" s="5"/>
      <c r="V25" s="5"/>
      <c r="W25" s="5"/>
      <c r="X25" s="5"/>
      <c r="Y25" s="5"/>
      <c r="Z25" s="5"/>
      <c r="AA25" s="5"/>
      <c r="AB25" s="5"/>
      <c r="AC25" s="5"/>
      <c r="AD25" s="5"/>
      <c r="AE25" s="5"/>
    </row>
    <row r="26" spans="5:32" x14ac:dyDescent="0.3">
      <c r="E26" s="5"/>
      <c r="F26" s="5"/>
      <c r="G26" s="5"/>
      <c r="H26" s="5"/>
      <c r="I26" s="5"/>
      <c r="J26" s="5"/>
      <c r="K26" s="5"/>
      <c r="L26" s="5"/>
      <c r="M26" s="5"/>
      <c r="N26" s="5"/>
      <c r="O26" s="5"/>
      <c r="P26" s="5"/>
      <c r="Q26" s="5"/>
      <c r="R26" s="5"/>
      <c r="S26" s="5"/>
      <c r="T26" s="5"/>
      <c r="U26" s="5"/>
      <c r="V26" s="5"/>
      <c r="W26" s="5"/>
      <c r="X26" s="5"/>
      <c r="Y26" s="5"/>
      <c r="Z26" s="5"/>
      <c r="AA26" s="5"/>
      <c r="AB26" s="5"/>
      <c r="AC26" s="5"/>
      <c r="AD26" s="5"/>
      <c r="AE26" s="5"/>
    </row>
    <row r="27" spans="5:32" x14ac:dyDescent="0.3">
      <c r="E27" s="5"/>
      <c r="F27" s="5"/>
      <c r="G27" s="5"/>
      <c r="H27" s="5"/>
      <c r="I27" s="5"/>
      <c r="J27" s="5"/>
      <c r="K27" s="5"/>
      <c r="L27" s="5"/>
      <c r="M27" s="5"/>
      <c r="N27" s="5"/>
      <c r="O27" s="5"/>
      <c r="P27" s="5"/>
      <c r="Q27" s="5"/>
      <c r="R27" s="5"/>
      <c r="S27" s="5"/>
      <c r="T27" s="5"/>
      <c r="U27" s="5"/>
      <c r="V27" s="5"/>
      <c r="W27" s="5"/>
      <c r="X27" s="5"/>
      <c r="Y27" s="5"/>
      <c r="Z27" s="5"/>
      <c r="AA27" s="5"/>
      <c r="AB27" s="5"/>
      <c r="AC27" s="5"/>
      <c r="AD27" s="5"/>
      <c r="AE27" s="5"/>
    </row>
    <row r="28" spans="5:32" x14ac:dyDescent="0.3">
      <c r="E28" s="5"/>
      <c r="F28" s="5"/>
      <c r="G28" s="5"/>
      <c r="H28" s="5"/>
      <c r="I28" s="5"/>
      <c r="J28" s="5"/>
      <c r="K28" s="5"/>
      <c r="L28" s="5"/>
      <c r="M28" s="5"/>
      <c r="N28" s="5"/>
      <c r="O28" s="5"/>
      <c r="P28" s="5"/>
      <c r="Q28" s="5"/>
      <c r="R28" s="5"/>
      <c r="S28" s="5"/>
      <c r="T28" s="5"/>
      <c r="U28" s="5"/>
      <c r="V28" s="5"/>
      <c r="W28" s="5"/>
      <c r="X28" s="5"/>
      <c r="Y28" s="5"/>
      <c r="Z28" s="5"/>
      <c r="AA28" s="5"/>
      <c r="AB28" s="5"/>
      <c r="AC28" s="5"/>
      <c r="AD28" s="5"/>
      <c r="AE28" s="5"/>
    </row>
    <row r="29" spans="5:32" x14ac:dyDescent="0.3">
      <c r="E29" s="5"/>
      <c r="F29" s="5"/>
      <c r="G29" s="5"/>
      <c r="H29" s="5"/>
      <c r="I29" s="5"/>
      <c r="J29" s="5"/>
      <c r="K29" s="5"/>
      <c r="L29" s="5"/>
      <c r="M29" s="5"/>
      <c r="N29" s="5"/>
      <c r="O29" s="5"/>
      <c r="P29" s="5"/>
      <c r="Q29" s="5"/>
      <c r="R29" s="5"/>
      <c r="S29" s="5"/>
      <c r="T29" s="5"/>
      <c r="U29" s="5"/>
      <c r="V29" s="5"/>
      <c r="W29" s="5"/>
      <c r="X29" s="5"/>
      <c r="Y29" s="5"/>
      <c r="Z29" s="5"/>
      <c r="AA29" s="5"/>
      <c r="AB29" s="5"/>
      <c r="AC29" s="5"/>
      <c r="AD29" s="5"/>
      <c r="AE29" s="5"/>
      <c r="AF29" s="5"/>
    </row>
    <row r="30" spans="5:32" x14ac:dyDescent="0.3">
      <c r="E30" s="5"/>
      <c r="F30" s="5"/>
      <c r="G30" s="5"/>
      <c r="H30" s="5"/>
      <c r="I30" s="5"/>
      <c r="J30" s="5"/>
      <c r="K30" s="5"/>
      <c r="L30" s="5"/>
      <c r="M30" s="5"/>
      <c r="N30" s="5"/>
      <c r="O30" s="5"/>
      <c r="P30" s="5"/>
      <c r="Q30" s="5"/>
      <c r="R30" s="5"/>
      <c r="S30" s="5"/>
      <c r="T30" s="5"/>
      <c r="U30" s="5"/>
      <c r="V30" s="5"/>
      <c r="W30" s="5"/>
      <c r="X30" s="5"/>
      <c r="Y30" s="5"/>
      <c r="Z30" s="5"/>
      <c r="AA30" s="5"/>
      <c r="AB30" s="5"/>
      <c r="AC30" s="5"/>
      <c r="AD30" s="5"/>
      <c r="AE30" s="5"/>
    </row>
    <row r="31" spans="5:32" x14ac:dyDescent="0.3">
      <c r="E31" s="5"/>
      <c r="F31" s="5"/>
      <c r="G31" s="5"/>
      <c r="H31" s="5"/>
      <c r="I31" s="5"/>
      <c r="J31" s="5"/>
      <c r="K31" s="5"/>
      <c r="L31" s="5"/>
      <c r="M31" s="5"/>
      <c r="N31" s="5"/>
      <c r="O31" s="5"/>
      <c r="P31" s="5"/>
      <c r="Q31" s="5"/>
      <c r="R31" s="5"/>
      <c r="S31" s="5"/>
      <c r="T31" s="5"/>
      <c r="U31" s="5"/>
      <c r="V31" s="5"/>
      <c r="W31" s="5"/>
      <c r="X31" s="5"/>
      <c r="Y31" s="5"/>
      <c r="Z31" s="5"/>
      <c r="AA31" s="5"/>
      <c r="AB31" s="5"/>
      <c r="AC31" s="5"/>
      <c r="AD31" s="5"/>
      <c r="AE31" s="5"/>
    </row>
    <row r="32" spans="5:32" x14ac:dyDescent="0.3">
      <c r="E32" s="5"/>
      <c r="F32" s="5"/>
      <c r="G32" s="5"/>
      <c r="H32" s="5"/>
      <c r="I32" s="5"/>
      <c r="J32" s="5"/>
      <c r="K32" s="5"/>
      <c r="L32" s="5"/>
      <c r="M32" s="5"/>
      <c r="N32" s="5"/>
      <c r="O32" s="5"/>
      <c r="P32" s="5"/>
      <c r="Q32" s="5"/>
      <c r="R32" s="5"/>
      <c r="S32" s="5"/>
      <c r="T32" s="5"/>
      <c r="U32" s="5"/>
      <c r="V32" s="5"/>
      <c r="W32" s="5"/>
      <c r="X32" s="5"/>
      <c r="Y32" s="5"/>
      <c r="Z32" s="5"/>
      <c r="AA32" s="5"/>
      <c r="AB32" s="5"/>
      <c r="AC32" s="5"/>
      <c r="AD32" s="5"/>
      <c r="AE32" s="5"/>
    </row>
    <row r="33" spans="5:31" x14ac:dyDescent="0.3">
      <c r="E33" s="5"/>
      <c r="F33" s="5"/>
      <c r="G33" s="5"/>
      <c r="H33" s="5"/>
      <c r="I33" s="5"/>
      <c r="J33" s="5"/>
      <c r="K33" s="5"/>
      <c r="L33" s="5"/>
      <c r="M33" s="5"/>
      <c r="N33" s="5"/>
      <c r="O33" s="5"/>
      <c r="P33" s="5"/>
      <c r="Q33" s="5"/>
      <c r="R33" s="5"/>
      <c r="S33" s="5"/>
      <c r="T33" s="5"/>
      <c r="U33" s="5"/>
      <c r="V33" s="5"/>
      <c r="W33" s="5"/>
      <c r="X33" s="5"/>
      <c r="Y33" s="5"/>
      <c r="Z33" s="5"/>
      <c r="AA33" s="5"/>
      <c r="AB33" s="5"/>
      <c r="AC33" s="5"/>
      <c r="AD33" s="5"/>
      <c r="AE33" s="5"/>
    </row>
    <row r="34" spans="5:31" x14ac:dyDescent="0.3">
      <c r="E34" s="5"/>
      <c r="F34" s="5"/>
      <c r="G34" s="5"/>
      <c r="H34" s="5"/>
      <c r="I34" s="5"/>
      <c r="J34" s="5"/>
      <c r="K34" s="5"/>
      <c r="L34" s="5"/>
      <c r="M34" s="5"/>
      <c r="N34" s="5"/>
      <c r="O34" s="5"/>
      <c r="P34" s="5"/>
      <c r="Q34" s="5"/>
      <c r="R34" s="5"/>
      <c r="S34" s="5"/>
      <c r="T34" s="5"/>
      <c r="U34" s="5"/>
      <c r="V34" s="5"/>
      <c r="W34" s="5"/>
      <c r="X34" s="5"/>
      <c r="Y34" s="5"/>
      <c r="Z34" s="5"/>
      <c r="AA34" s="5"/>
      <c r="AB34" s="5"/>
      <c r="AC34" s="5"/>
      <c r="AD34" s="5"/>
      <c r="AE34" s="5"/>
    </row>
    <row r="35" spans="5:31" x14ac:dyDescent="0.3">
      <c r="E35" s="5"/>
      <c r="F35" s="5"/>
      <c r="G35" s="5"/>
      <c r="H35" s="5"/>
      <c r="I35" s="5"/>
      <c r="J35" s="5"/>
      <c r="K35" s="5"/>
      <c r="L35" s="5"/>
      <c r="M35" s="5"/>
      <c r="N35" s="5"/>
      <c r="O35" s="5"/>
      <c r="P35" s="5"/>
      <c r="Q35" s="5"/>
      <c r="R35" s="5"/>
      <c r="S35" s="5"/>
      <c r="T35" s="5"/>
      <c r="U35" s="5"/>
      <c r="V35" s="5"/>
      <c r="W35" s="5"/>
      <c r="X35" s="5"/>
      <c r="Y35" s="5"/>
      <c r="Z35" s="5"/>
      <c r="AA35" s="5"/>
      <c r="AB35" s="5"/>
      <c r="AC35" s="5"/>
      <c r="AD35" s="5"/>
      <c r="AE35" s="5"/>
    </row>
    <row r="36" spans="5:31" x14ac:dyDescent="0.3">
      <c r="E36" s="5"/>
      <c r="F36" s="5"/>
      <c r="G36" s="5"/>
      <c r="H36" s="5"/>
      <c r="I36" s="5"/>
      <c r="J36" s="5"/>
      <c r="K36" s="5"/>
      <c r="L36" s="5"/>
      <c r="M36" s="5"/>
      <c r="N36" s="5"/>
      <c r="O36" s="5"/>
      <c r="P36" s="5"/>
      <c r="Q36" s="5"/>
      <c r="R36" s="5"/>
      <c r="S36" s="5"/>
      <c r="T36" s="5"/>
      <c r="U36" s="5"/>
      <c r="V36" s="5"/>
      <c r="W36" s="5"/>
      <c r="X36" s="5"/>
      <c r="Y36" s="5"/>
      <c r="Z36" s="5"/>
      <c r="AA36" s="5"/>
      <c r="AB36" s="5"/>
      <c r="AC36" s="5"/>
      <c r="AD36" s="5"/>
      <c r="AE36" s="5"/>
    </row>
    <row r="37" spans="5:31" x14ac:dyDescent="0.3">
      <c r="E37" s="5"/>
      <c r="F37" s="5"/>
      <c r="G37" s="5"/>
      <c r="H37" s="5"/>
      <c r="I37" s="5"/>
      <c r="J37" s="5"/>
      <c r="K37" s="5"/>
      <c r="L37" s="5"/>
      <c r="M37" s="5"/>
      <c r="N37" s="5"/>
      <c r="O37" s="5"/>
      <c r="P37" s="5"/>
      <c r="Q37" s="5"/>
      <c r="R37" s="5"/>
      <c r="S37" s="5"/>
      <c r="T37" s="5"/>
      <c r="U37" s="5"/>
      <c r="V37" s="5"/>
      <c r="W37" s="5"/>
      <c r="X37" s="5"/>
      <c r="Y37" s="5"/>
      <c r="Z37" s="5"/>
      <c r="AA37" s="5"/>
      <c r="AB37" s="5"/>
      <c r="AC37" s="5"/>
      <c r="AD37" s="5"/>
      <c r="AE37" s="5"/>
    </row>
    <row r="38" spans="5:31" x14ac:dyDescent="0.3">
      <c r="E38" s="5"/>
      <c r="F38" s="5"/>
      <c r="G38" s="5"/>
      <c r="H38" s="5"/>
      <c r="I38" s="5"/>
      <c r="J38" s="5"/>
      <c r="K38" s="5"/>
      <c r="L38" s="5"/>
      <c r="M38" s="5"/>
      <c r="N38" s="5"/>
      <c r="O38" s="5"/>
      <c r="P38" s="5"/>
      <c r="Q38" s="5"/>
      <c r="R38" s="5"/>
      <c r="S38" s="5"/>
      <c r="T38" s="5"/>
      <c r="U38" s="5"/>
      <c r="V38" s="5"/>
      <c r="W38" s="5"/>
      <c r="X38" s="5"/>
      <c r="Y38" s="5"/>
      <c r="Z38" s="5"/>
      <c r="AA38" s="5"/>
      <c r="AB38" s="5"/>
      <c r="AC38" s="5"/>
      <c r="AD38" s="5"/>
      <c r="AE38" s="5"/>
    </row>
    <row r="39" spans="5:31" x14ac:dyDescent="0.3">
      <c r="E39" s="5"/>
      <c r="F39" s="5"/>
      <c r="G39" s="5"/>
      <c r="H39" s="5"/>
      <c r="I39" s="5"/>
      <c r="J39" s="5"/>
      <c r="K39" s="5"/>
      <c r="L39" s="5"/>
      <c r="M39" s="5"/>
      <c r="N39" s="5"/>
      <c r="O39" s="5"/>
      <c r="P39" s="5"/>
      <c r="Q39" s="5"/>
      <c r="R39" s="5"/>
      <c r="S39" s="5"/>
      <c r="T39" s="5"/>
      <c r="U39" s="5"/>
      <c r="V39" s="5"/>
      <c r="W39" s="5"/>
      <c r="X39" s="5"/>
      <c r="Y39" s="5"/>
      <c r="Z39" s="5"/>
      <c r="AA39" s="5"/>
      <c r="AB39" s="5"/>
      <c r="AC39" s="5"/>
      <c r="AD39" s="5"/>
      <c r="AE39" s="5"/>
    </row>
    <row r="40" spans="5:31" x14ac:dyDescent="0.3">
      <c r="E40" s="5"/>
      <c r="F40" s="5"/>
      <c r="G40" s="5"/>
      <c r="H40" s="5"/>
      <c r="I40" s="5"/>
      <c r="J40" s="5"/>
      <c r="K40" s="5"/>
      <c r="L40" s="5"/>
      <c r="M40" s="5"/>
      <c r="N40" s="5"/>
      <c r="O40" s="5"/>
      <c r="P40" s="5"/>
      <c r="Q40" s="5"/>
      <c r="R40" s="5"/>
      <c r="S40" s="5"/>
      <c r="T40" s="5"/>
      <c r="U40" s="5"/>
      <c r="V40" s="5"/>
      <c r="W40" s="5"/>
      <c r="X40" s="5"/>
      <c r="Y40" s="5"/>
      <c r="Z40" s="5"/>
      <c r="AA40" s="5"/>
      <c r="AB40" s="5"/>
      <c r="AC40" s="5"/>
      <c r="AD40" s="5"/>
      <c r="AE40" s="5"/>
    </row>
    <row r="41" spans="5:31" x14ac:dyDescent="0.3">
      <c r="E41" s="5"/>
      <c r="F41" s="5"/>
      <c r="G41" s="5"/>
      <c r="H41" s="5"/>
      <c r="I41" s="5"/>
      <c r="J41" s="5"/>
      <c r="K41" s="5"/>
      <c r="L41" s="5"/>
      <c r="M41" s="5"/>
      <c r="N41" s="5"/>
      <c r="O41" s="5"/>
      <c r="P41" s="5"/>
      <c r="Q41" s="5"/>
      <c r="R41" s="5"/>
      <c r="S41" s="5"/>
      <c r="T41" s="5"/>
      <c r="U41" s="5"/>
      <c r="V41" s="5"/>
      <c r="W41" s="5"/>
      <c r="X41" s="5"/>
      <c r="Y41" s="5"/>
      <c r="Z41" s="5"/>
      <c r="AA41" s="5"/>
      <c r="AB41" s="5"/>
      <c r="AC41" s="5"/>
      <c r="AD41" s="5"/>
      <c r="AE41" s="5"/>
    </row>
    <row r="42" spans="5:31" x14ac:dyDescent="0.3">
      <c r="E42" s="5"/>
      <c r="F42" s="5"/>
      <c r="G42" s="5"/>
      <c r="H42" s="5"/>
      <c r="I42" s="5"/>
      <c r="J42" s="5"/>
      <c r="K42" s="5"/>
      <c r="L42" s="5"/>
      <c r="M42" s="5"/>
      <c r="N42" s="5"/>
      <c r="O42" s="5"/>
      <c r="P42" s="5"/>
      <c r="Q42" s="5"/>
      <c r="R42" s="5"/>
      <c r="S42" s="5"/>
      <c r="T42" s="5"/>
      <c r="U42" s="5"/>
      <c r="V42" s="5"/>
      <c r="W42" s="5"/>
      <c r="X42" s="5"/>
      <c r="Y42" s="5"/>
      <c r="Z42" s="5"/>
      <c r="AA42" s="5"/>
      <c r="AB42" s="5"/>
      <c r="AC42" s="5"/>
      <c r="AD42" s="5"/>
      <c r="AE42" s="5"/>
    </row>
    <row r="43" spans="5:31" x14ac:dyDescent="0.3">
      <c r="E43" s="5"/>
      <c r="F43" s="5"/>
      <c r="G43" s="5"/>
      <c r="H43" s="5"/>
      <c r="I43" s="5"/>
      <c r="J43" s="5"/>
      <c r="K43" s="5"/>
      <c r="L43" s="5"/>
      <c r="M43" s="5"/>
      <c r="N43" s="5"/>
      <c r="O43" s="5"/>
      <c r="P43" s="5"/>
      <c r="Q43" s="5"/>
      <c r="R43" s="5"/>
      <c r="S43" s="5"/>
      <c r="T43" s="5"/>
      <c r="U43" s="5"/>
      <c r="V43" s="5"/>
      <c r="W43" s="5"/>
      <c r="X43" s="5"/>
      <c r="Y43" s="5"/>
      <c r="Z43" s="5"/>
      <c r="AA43" s="5"/>
      <c r="AB43" s="5"/>
      <c r="AC43" s="5"/>
      <c r="AD43" s="5"/>
      <c r="AE43" s="5"/>
    </row>
    <row r="44" spans="5:31" x14ac:dyDescent="0.3">
      <c r="E44" s="5"/>
      <c r="F44" s="5"/>
      <c r="G44" s="5"/>
      <c r="H44" s="5"/>
      <c r="I44" s="5"/>
      <c r="J44" s="5"/>
      <c r="K44" s="5"/>
      <c r="L44" s="5"/>
      <c r="M44" s="5"/>
      <c r="N44" s="5"/>
      <c r="O44" s="5"/>
      <c r="P44" s="5"/>
      <c r="Q44" s="5"/>
      <c r="R44" s="5"/>
      <c r="S44" s="5"/>
      <c r="T44" s="5"/>
      <c r="U44" s="5"/>
      <c r="V44" s="5"/>
      <c r="W44" s="5"/>
      <c r="X44" s="5"/>
      <c r="Y44" s="5"/>
      <c r="Z44" s="5"/>
      <c r="AA44" s="5"/>
      <c r="AB44" s="5"/>
      <c r="AC44" s="5"/>
      <c r="AD44" s="5"/>
      <c r="AE44" s="5"/>
    </row>
    <row r="45" spans="5:31" x14ac:dyDescent="0.3">
      <c r="E45" s="5"/>
      <c r="F45" s="5"/>
      <c r="G45" s="5"/>
      <c r="H45" s="5"/>
      <c r="I45" s="5"/>
      <c r="J45" s="5"/>
      <c r="K45" s="5"/>
      <c r="L45" s="5"/>
      <c r="M45" s="5"/>
      <c r="N45" s="5"/>
      <c r="O45" s="5"/>
      <c r="P45" s="5"/>
      <c r="Q45" s="5"/>
      <c r="R45" s="5"/>
      <c r="S45" s="5"/>
      <c r="T45" s="5"/>
      <c r="U45" s="5"/>
      <c r="V45" s="5"/>
      <c r="W45" s="5"/>
      <c r="X45" s="5"/>
      <c r="Y45" s="5"/>
      <c r="Z45" s="5"/>
      <c r="AA45" s="5"/>
      <c r="AB45" s="5"/>
      <c r="AC45" s="5"/>
      <c r="AD45" s="5"/>
      <c r="AE45" s="5"/>
    </row>
    <row r="46" spans="5:31" x14ac:dyDescent="0.3">
      <c r="E46" s="5"/>
      <c r="F46" s="5"/>
      <c r="G46" s="5"/>
      <c r="H46" s="5"/>
      <c r="I46" s="5"/>
      <c r="J46" s="5"/>
      <c r="K46" s="5"/>
      <c r="L46" s="5"/>
      <c r="M46" s="5"/>
      <c r="N46" s="5"/>
      <c r="O46" s="5"/>
      <c r="P46" s="5"/>
      <c r="Q46" s="5"/>
      <c r="R46" s="5"/>
      <c r="S46" s="5"/>
      <c r="T46" s="5"/>
      <c r="U46" s="5"/>
      <c r="V46" s="5"/>
      <c r="W46" s="5"/>
      <c r="X46" s="5"/>
      <c r="Y46" s="5"/>
      <c r="Z46" s="5"/>
      <c r="AA46" s="5"/>
      <c r="AB46" s="5"/>
      <c r="AC46" s="5"/>
      <c r="AD46" s="5"/>
      <c r="AE46" s="5"/>
    </row>
    <row r="47" spans="5:31" x14ac:dyDescent="0.3">
      <c r="E47" s="5"/>
      <c r="F47" s="5"/>
      <c r="G47" s="5"/>
      <c r="H47" s="5"/>
      <c r="I47" s="5"/>
      <c r="J47" s="5"/>
      <c r="K47" s="5"/>
      <c r="L47" s="5"/>
      <c r="M47" s="5"/>
      <c r="N47" s="5"/>
      <c r="O47" s="5"/>
      <c r="P47" s="5"/>
      <c r="Q47" s="5"/>
      <c r="R47" s="5"/>
      <c r="S47" s="5"/>
      <c r="T47" s="5"/>
      <c r="U47" s="5"/>
      <c r="V47" s="5"/>
      <c r="W47" s="5"/>
      <c r="X47" s="5"/>
      <c r="Y47" s="5"/>
      <c r="Z47" s="5"/>
      <c r="AA47" s="5"/>
      <c r="AB47" s="5"/>
      <c r="AC47" s="5"/>
      <c r="AD47" s="5"/>
      <c r="AE47" s="5"/>
    </row>
    <row r="48" spans="5:31" x14ac:dyDescent="0.3">
      <c r="E48" s="5"/>
      <c r="F48" s="5"/>
      <c r="G48" s="5"/>
      <c r="H48" s="5"/>
      <c r="I48" s="5"/>
      <c r="J48" s="5"/>
      <c r="K48" s="5"/>
      <c r="L48" s="5"/>
      <c r="M48" s="5"/>
      <c r="N48" s="5"/>
      <c r="O48" s="5"/>
      <c r="P48" s="5"/>
      <c r="Q48" s="5"/>
      <c r="R48" s="5"/>
      <c r="S48" s="5"/>
      <c r="T48" s="5"/>
      <c r="U48" s="5"/>
      <c r="V48" s="5"/>
      <c r="W48" s="5"/>
      <c r="X48" s="5"/>
      <c r="Y48" s="5"/>
      <c r="Z48" s="5"/>
      <c r="AA48" s="5"/>
      <c r="AB48" s="5"/>
      <c r="AC48" s="5"/>
      <c r="AD48" s="5"/>
      <c r="AE48" s="5"/>
    </row>
    <row r="49" spans="5:31" x14ac:dyDescent="0.3">
      <c r="E49" s="5"/>
      <c r="F49" s="5"/>
      <c r="G49" s="5"/>
      <c r="H49" s="5"/>
      <c r="I49" s="5"/>
      <c r="J49" s="5"/>
      <c r="K49" s="5"/>
      <c r="L49" s="5"/>
      <c r="M49" s="5"/>
      <c r="N49" s="5"/>
      <c r="O49" s="5"/>
      <c r="P49" s="5"/>
      <c r="Q49" s="5"/>
      <c r="R49" s="5"/>
      <c r="S49" s="5"/>
      <c r="T49" s="5"/>
      <c r="U49" s="5"/>
      <c r="V49" s="5"/>
      <c r="W49" s="5"/>
      <c r="X49" s="5"/>
      <c r="Y49" s="5"/>
      <c r="Z49" s="5"/>
      <c r="AA49" s="5"/>
      <c r="AB49" s="5"/>
      <c r="AC49" s="5"/>
      <c r="AD49" s="5"/>
      <c r="AE49" s="5"/>
    </row>
  </sheetData>
  <mergeCells count="8">
    <mergeCell ref="K11:L11"/>
    <mergeCell ref="N11:O11"/>
    <mergeCell ref="Q11:R11"/>
    <mergeCell ref="T11:U11"/>
    <mergeCell ref="K12:L12"/>
    <mergeCell ref="N12:O12"/>
    <mergeCell ref="Q12:R12"/>
    <mergeCell ref="T12:U12"/>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FCBD6-3E5F-4FD9-8D38-BE11A78F78FD}">
  <dimension ref="K7:V15"/>
  <sheetViews>
    <sheetView topLeftCell="B1" zoomScale="70" zoomScaleNormal="70" workbookViewId="0">
      <selection activeCell="N48" sqref="N48"/>
    </sheetView>
  </sheetViews>
  <sheetFormatPr defaultColWidth="8.88671875" defaultRowHeight="14.4" x14ac:dyDescent="0.3"/>
  <cols>
    <col min="1" max="16384" width="8.88671875" style="5"/>
  </cols>
  <sheetData>
    <row r="7" spans="11:22" ht="46.2" x14ac:dyDescent="0.85">
      <c r="O7" s="7"/>
      <c r="P7" s="7"/>
      <c r="Q7" s="7"/>
      <c r="R7" s="7"/>
    </row>
    <row r="10" spans="11:22" ht="21" x14ac:dyDescent="0.3">
      <c r="K10" s="23"/>
      <c r="L10" s="23"/>
      <c r="N10" s="23"/>
      <c r="O10" s="23"/>
      <c r="Q10" s="23"/>
      <c r="R10" s="23"/>
      <c r="T10" s="23"/>
      <c r="U10" s="23"/>
    </row>
    <row r="11" spans="11:22" ht="25.8" x14ac:dyDescent="0.3">
      <c r="K11" s="24"/>
      <c r="L11" s="24"/>
      <c r="N11" s="24"/>
      <c r="O11" s="24"/>
      <c r="Q11" s="24"/>
      <c r="R11" s="24"/>
      <c r="T11" s="24"/>
      <c r="U11" s="24"/>
    </row>
    <row r="15" spans="11:22" x14ac:dyDescent="0.3">
      <c r="V15" s="6"/>
    </row>
  </sheetData>
  <mergeCells count="8">
    <mergeCell ref="K10:L10"/>
    <mergeCell ref="N10:O10"/>
    <mergeCell ref="Q10:R10"/>
    <mergeCell ref="T10:U10"/>
    <mergeCell ref="K11:L11"/>
    <mergeCell ref="N11:O11"/>
    <mergeCell ref="Q11:R11"/>
    <mergeCell ref="T11:U11"/>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86AB6D-76E8-4C55-AAB1-EC286F2C05F3}">
  <dimension ref="J7:V107"/>
  <sheetViews>
    <sheetView tabSelected="1" zoomScale="70" zoomScaleNormal="70" workbookViewId="0">
      <selection activeCell="B12" sqref="B12"/>
    </sheetView>
  </sheetViews>
  <sheetFormatPr defaultColWidth="8.88671875" defaultRowHeight="14.4" x14ac:dyDescent="0.3"/>
  <cols>
    <col min="1" max="16384" width="8.88671875" style="5"/>
  </cols>
  <sheetData>
    <row r="7" spans="11:22" ht="46.2" x14ac:dyDescent="0.85">
      <c r="O7" s="7"/>
      <c r="P7" s="7"/>
      <c r="Q7" s="7"/>
      <c r="R7" s="7"/>
    </row>
    <row r="10" spans="11:22" ht="21" x14ac:dyDescent="0.3">
      <c r="K10" s="23"/>
      <c r="L10" s="23"/>
      <c r="N10" s="23"/>
      <c r="O10" s="23"/>
      <c r="Q10" s="23"/>
      <c r="R10" s="23"/>
      <c r="T10" s="23"/>
      <c r="U10" s="23"/>
    </row>
    <row r="11" spans="11:22" ht="25.8" x14ac:dyDescent="0.3">
      <c r="K11" s="24"/>
      <c r="L11" s="24"/>
      <c r="N11" s="24"/>
      <c r="O11" s="24"/>
      <c r="Q11" s="24"/>
      <c r="R11" s="24"/>
      <c r="T11" s="24"/>
      <c r="U11" s="24"/>
    </row>
    <row r="15" spans="11:22" x14ac:dyDescent="0.3">
      <c r="V15" s="6"/>
    </row>
    <row r="107" spans="10:10" x14ac:dyDescent="0.3">
      <c r="J107"/>
    </row>
  </sheetData>
  <mergeCells count="8">
    <mergeCell ref="K10:L10"/>
    <mergeCell ref="N10:O10"/>
    <mergeCell ref="Q10:R10"/>
    <mergeCell ref="T10:U10"/>
    <mergeCell ref="K11:L11"/>
    <mergeCell ref="N11:O11"/>
    <mergeCell ref="Q11:R11"/>
    <mergeCell ref="T11:U11"/>
  </mergeCells>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Sheet1</vt:lpstr>
      <vt:lpstr>Sheet2</vt:lpstr>
      <vt:lpstr>Home Page</vt:lpstr>
      <vt:lpstr>Sales &amp; Analysis</vt:lpstr>
      <vt:lpstr>Product and Regional Insights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Aditya Mestry</dc:creator>
  <cp:keywords/>
  <dc:description/>
  <cp:lastModifiedBy>Zameer Shaikh</cp:lastModifiedBy>
  <cp:revision/>
  <dcterms:created xsi:type="dcterms:W3CDTF">2025-12-22T13:18:12Z</dcterms:created>
  <dcterms:modified xsi:type="dcterms:W3CDTF">2025-12-28T08:42:21Z</dcterms:modified>
  <cp:category/>
  <cp:contentStatus/>
</cp:coreProperties>
</file>